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showInkAnnotation="0" defaultThemeVersion="124226"/>
  <xr:revisionPtr revIDLastSave="0" documentId="13_ncr:1_{750D7EED-FBF2-4D1F-A8F1-778E5626EDA3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Входные данные" sheetId="19" state="hidden" r:id="rId1"/>
    <sheet name="форма 2П_сопоставимые" sheetId="1" r:id="rId2"/>
  </sheets>
  <definedNames>
    <definedName name="_ftn1" localSheetId="1">'форма 2П_сопоставимые'!#REF!</definedName>
    <definedName name="_ftn2" localSheetId="1">'форма 2П_сопоставимые'!#REF!</definedName>
    <definedName name="_ftn3" localSheetId="1">'форма 2П_сопоставимые'!#REF!</definedName>
    <definedName name="_ftnref1" localSheetId="1">'форма 2П_сопоставимые'!#REF!</definedName>
    <definedName name="_ftnref2" localSheetId="1">'форма 2П_сопоставимые'!$B$25</definedName>
    <definedName name="_ftnref3" localSheetId="1">'форма 2П_сопоставимые'!$C$25</definedName>
    <definedName name="_Ref346553369" localSheetId="1">'форма 2П_сопоставимые'!#REF!</definedName>
    <definedName name="_xlnm.Print_Titles" localSheetId="1">'форма 2П_сопоставимые'!$4:$5</definedName>
    <definedName name="_xlnm.Print_Area" localSheetId="1">'форма 2П_сопоставимые'!$A$1:$H$132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" l="1"/>
  <c r="D68" i="1"/>
  <c r="F12" i="1"/>
  <c r="D12" i="1"/>
  <c r="E24" i="1" l="1"/>
  <c r="F24" i="1" s="1"/>
  <c r="G24" i="1" s="1"/>
  <c r="H24" i="1" s="1"/>
  <c r="E72" i="1"/>
  <c r="F72" i="1" s="1"/>
  <c r="G72" i="1" s="1"/>
  <c r="H72" i="1" s="1"/>
  <c r="E70" i="1"/>
  <c r="F70" i="1" s="1"/>
  <c r="G70" i="1" s="1"/>
  <c r="H70" i="1" s="1"/>
  <c r="E47" i="1"/>
  <c r="F47" i="1" s="1"/>
  <c r="G47" i="1" s="1"/>
  <c r="H47" i="1" s="1"/>
  <c r="E44" i="1"/>
  <c r="F44" i="1" s="1"/>
  <c r="G44" i="1" s="1"/>
  <c r="H44" i="1" s="1"/>
  <c r="E42" i="1"/>
  <c r="F42" i="1" s="1"/>
  <c r="G42" i="1" s="1"/>
  <c r="H42" i="1" s="1"/>
  <c r="E37" i="1"/>
  <c r="F37" i="1" s="1"/>
  <c r="G37" i="1" s="1"/>
  <c r="H37" i="1" s="1"/>
  <c r="F35" i="1"/>
  <c r="G35" i="1" s="1"/>
  <c r="H35" i="1" s="1"/>
  <c r="E33" i="1"/>
  <c r="F33" i="1" s="1"/>
  <c r="G33" i="1" s="1"/>
  <c r="H33" i="1" s="1"/>
  <c r="E31" i="1"/>
  <c r="F31" i="1" s="1"/>
  <c r="G31" i="1" s="1"/>
  <c r="H31" i="1" s="1"/>
  <c r="E29" i="1"/>
  <c r="F29" i="1" s="1"/>
  <c r="G29" i="1" s="1"/>
  <c r="H29" i="1" s="1"/>
  <c r="H132" i="1" l="1"/>
  <c r="G132" i="1"/>
  <c r="F132" i="1"/>
  <c r="E132" i="1"/>
  <c r="E108" i="1" l="1"/>
  <c r="F108" i="1"/>
  <c r="G108" i="1"/>
  <c r="H108" i="1"/>
  <c r="E131" i="1"/>
  <c r="F131" i="1" l="1"/>
  <c r="G131" i="1"/>
  <c r="D99" i="1" l="1"/>
  <c r="D13" i="1"/>
  <c r="E23" i="1" l="1"/>
  <c r="D105" i="1"/>
  <c r="E22" i="1"/>
  <c r="F22" i="1" l="1"/>
  <c r="G22" i="1"/>
  <c r="H22" i="1" l="1"/>
  <c r="H107" i="1" l="1"/>
  <c r="H114" i="1" s="1"/>
  <c r="D107" i="1"/>
  <c r="D114" i="1" s="1"/>
  <c r="E107" i="1"/>
  <c r="E114" i="1" s="1"/>
  <c r="F107" i="1"/>
  <c r="F114" i="1" s="1"/>
  <c r="G107" i="1"/>
  <c r="G114" i="1" s="1"/>
  <c r="E68" i="1" l="1"/>
  <c r="F68" i="1"/>
  <c r="G68" i="1"/>
  <c r="H68" i="1"/>
  <c r="E13" i="1" l="1"/>
  <c r="E99" i="1" l="1"/>
  <c r="E105" i="1" s="1"/>
  <c r="F13" i="1" l="1"/>
  <c r="H13" i="1"/>
  <c r="F99" i="1"/>
  <c r="F101" i="1" s="1"/>
  <c r="F105" i="1" s="1"/>
  <c r="G13" i="1" l="1"/>
  <c r="F18" i="1"/>
  <c r="F17" i="1"/>
  <c r="F20" i="1"/>
  <c r="F23" i="1"/>
  <c r="G99" i="1"/>
  <c r="G105" i="1" s="1"/>
  <c r="G20" i="1" l="1"/>
  <c r="G18" i="1"/>
  <c r="G17" i="1"/>
  <c r="F19" i="1"/>
  <c r="H18" i="1"/>
  <c r="H17" i="1"/>
  <c r="H20" i="1"/>
  <c r="G23" i="1"/>
  <c r="H99" i="1"/>
  <c r="H101" i="1" s="1"/>
  <c r="H105" i="1" s="1"/>
  <c r="H23" i="1"/>
  <c r="G19" i="1" l="1"/>
  <c r="H19" i="1"/>
</calcChain>
</file>

<file path=xl/sharedStrings.xml><?xml version="1.0" encoding="utf-8"?>
<sst xmlns="http://schemas.openxmlformats.org/spreadsheetml/2006/main" count="425" uniqueCount="264">
  <si>
    <t>№ п/п</t>
  </si>
  <si>
    <t>Наименование, раздела, показателя</t>
  </si>
  <si>
    <t>Единица измерения</t>
  </si>
  <si>
    <t>Отчет</t>
  </si>
  <si>
    <t>Прогноз</t>
  </si>
  <si>
    <t>I</t>
  </si>
  <si>
    <t>Демографические показатели</t>
  </si>
  <si>
    <t>%</t>
  </si>
  <si>
    <t>В том числе:</t>
  </si>
  <si>
    <t>Человек</t>
  </si>
  <si>
    <t>Общий коэффициент рождаемости</t>
  </si>
  <si>
    <t>Общий коэффициент смертности</t>
  </si>
  <si>
    <t>Коэффициент естественного прироста (убыли)</t>
  </si>
  <si>
    <t>Коэффициент миграционного прироста (убыли)</t>
  </si>
  <si>
    <t>II</t>
  </si>
  <si>
    <t>III</t>
  </si>
  <si>
    <t>Промышленное производство</t>
  </si>
  <si>
    <t>Индекс промышленного производства</t>
  </si>
  <si>
    <t>% к предыдущему году в сопоставимых ценах</t>
  </si>
  <si>
    <t>% к предыдущему году</t>
  </si>
  <si>
    <t xml:space="preserve">Индекс производства </t>
  </si>
  <si>
    <t>IV</t>
  </si>
  <si>
    <t>Сельское хозяйство</t>
  </si>
  <si>
    <t>V</t>
  </si>
  <si>
    <t>VI</t>
  </si>
  <si>
    <t>Потребительский рынок</t>
  </si>
  <si>
    <t>% в сопоставимых ценах</t>
  </si>
  <si>
    <t>VII</t>
  </si>
  <si>
    <t>Инвестиции</t>
  </si>
  <si>
    <t>Индекс физического объема инвестиций в основной капитал</t>
  </si>
  <si>
    <t>Строительство</t>
  </si>
  <si>
    <t>Привлеченные средства</t>
  </si>
  <si>
    <t>VIII</t>
  </si>
  <si>
    <t>Кв. метров общей площади на 1 чел.</t>
  </si>
  <si>
    <t>IX</t>
  </si>
  <si>
    <t>Транспорт</t>
  </si>
  <si>
    <t>Собственные (налоговые и неналоговые)</t>
  </si>
  <si>
    <t>Рынок труда и занятость населения</t>
  </si>
  <si>
    <t>Численность занятых в экономике (среднегодовая)</t>
  </si>
  <si>
    <t>Уровень зарегистрированной безработицы (на конец года)</t>
  </si>
  <si>
    <t>Численность безработных, зарегистрированных в органах государственной службы занятости (на конец года)</t>
  </si>
  <si>
    <t>Количество вакансий, заявленных предприятиями, в  центры занятости населения  (на конец года)</t>
  </si>
  <si>
    <t>Единиц</t>
  </si>
  <si>
    <t>1.1</t>
  </si>
  <si>
    <t>1.2</t>
  </si>
  <si>
    <t>1.3</t>
  </si>
  <si>
    <t>1.4</t>
  </si>
  <si>
    <t>1.5</t>
  </si>
  <si>
    <t>3.1</t>
  </si>
  <si>
    <t>3.2</t>
  </si>
  <si>
    <t>3.8</t>
  </si>
  <si>
    <t>3.11</t>
  </si>
  <si>
    <t>3.14</t>
  </si>
  <si>
    <t>2.1</t>
  </si>
  <si>
    <t>2.2</t>
  </si>
  <si>
    <t>2.3</t>
  </si>
  <si>
    <t>1.1.2</t>
  </si>
  <si>
    <t>2.6</t>
  </si>
  <si>
    <t>2.7</t>
  </si>
  <si>
    <t>2.8</t>
  </si>
  <si>
    <t>2.9</t>
  </si>
  <si>
    <t>2.10</t>
  </si>
  <si>
    <t>Число родившихся (без учета мертворожденных)</t>
  </si>
  <si>
    <t>Число умерших</t>
  </si>
  <si>
    <t>2</t>
  </si>
  <si>
    <t>3</t>
  </si>
  <si>
    <t>4</t>
  </si>
  <si>
    <t>5</t>
  </si>
  <si>
    <t>%  к предыдущему году в сопоставимых ценах</t>
  </si>
  <si>
    <t>3.2.1</t>
  </si>
  <si>
    <t>Введено в действие жилых домов на территории муниципального образования</t>
  </si>
  <si>
    <t xml:space="preserve">Объем платных услуг населению </t>
  </si>
  <si>
    <t>6</t>
  </si>
  <si>
    <t>7</t>
  </si>
  <si>
    <t>8</t>
  </si>
  <si>
    <t>километр</t>
  </si>
  <si>
    <t>Собственные средства предприятий</t>
  </si>
  <si>
    <t>Миграционный прирост (-убыль)</t>
  </si>
  <si>
    <t>1.1.1</t>
  </si>
  <si>
    <t>Протяженность автодорог общего пользования местного значения (на конец года)</t>
  </si>
  <si>
    <t>Оценка</t>
  </si>
  <si>
    <t>Численность населения среднегодовая</t>
  </si>
  <si>
    <t>Продукция растениеводства</t>
  </si>
  <si>
    <t>Продукция животноводства</t>
  </si>
  <si>
    <t>Раздел А: сельское, лесное хозяйство, охота, рыболовство и рыбоводство</t>
  </si>
  <si>
    <t>Раздел В: добыча полезных ископаемых</t>
  </si>
  <si>
    <t>Раздел С: обрабатывающие производства</t>
  </si>
  <si>
    <t>Раздел F: строительство</t>
  </si>
  <si>
    <t>Раздел G: Торговля оптовая и розничная; ремонт автотранспортных средств и мотоциклов</t>
  </si>
  <si>
    <t>Раздел I: Деятельность гостиниц и предприятий общественного питания</t>
  </si>
  <si>
    <t>Раздел H: Транспортировка и хранение</t>
  </si>
  <si>
    <t>Раздел J: Деятельность в области информации и связи</t>
  </si>
  <si>
    <t>Раздел L: Деятельность по операциям с недвижимым имуществом</t>
  </si>
  <si>
    <t>Раздел M: Деятельность профессиональная, научная и техническая</t>
  </si>
  <si>
    <t>Раздел N: Деятельность административная и сопутствующие дополнительные услуги</t>
  </si>
  <si>
    <t>Раздел O: Государственное управление и обеспечение военной безопасности; социальное обеспечение</t>
  </si>
  <si>
    <t>Раздел P: Образование</t>
  </si>
  <si>
    <t>Раздел Q: Деятельность в области здравоохранения и социальных услуг</t>
  </si>
  <si>
    <t>Раздел R: Деятельность в области культуры, спорта, организации досуга и развлечений</t>
  </si>
  <si>
    <t>Безвозмездные поступления</t>
  </si>
  <si>
    <t>Отгружено товаров собственного производства, выполнено работ и услуг собственными силами (без субъектов малого предпринимательства), всего</t>
  </si>
  <si>
    <t>Производство пищевых продуктов (группировка 10)</t>
  </si>
  <si>
    <t>Производство напитков (группировка 11)</t>
  </si>
  <si>
    <t>Производство табачных изделий (группировка 12)</t>
  </si>
  <si>
    <t>Производство текстильных изделий (группировка 13)</t>
  </si>
  <si>
    <t>Производство одежды (группировка 14)</t>
  </si>
  <si>
    <t>Производство кожи и изделий из кожи (группировка 15)</t>
  </si>
  <si>
    <t>Обработка древесины и производство изделий из дерева и пробки, кроме мебели, производство изделий из соломки и материалов для плетения (группировка 16)</t>
  </si>
  <si>
    <t>Производство бумаги и бумажных изделий (группировка 17)</t>
  </si>
  <si>
    <t>Деятельность полиграфическая и копирование носителей информации (группировка 18)</t>
  </si>
  <si>
    <t>Производство кокса и нефтепродуктов (группировка 19)</t>
  </si>
  <si>
    <t>Производство химических веществ и химических продуктов (группировка 20)</t>
  </si>
  <si>
    <t>Производство лекарственных средств и материалов, применяемых в медицинских целях (группировка 21)</t>
  </si>
  <si>
    <t>Производство резиновых и пластмассовых изделий (группировка 22)</t>
  </si>
  <si>
    <t>Производство прочей неметаллической минеральной продукции (группировка 23)</t>
  </si>
  <si>
    <t>Производство металлургическое (группировка 24)</t>
  </si>
  <si>
    <t>Производство готовых металлических изделий, кроме машин и оборудования (группировка 25)</t>
  </si>
  <si>
    <t>Производство компьютеров, электронных и  оптических изделий (группировка 26)</t>
  </si>
  <si>
    <t>Производство электрического оборудования (группировка 27)</t>
  </si>
  <si>
    <t>Производство машин и оборудования, не включенных в другие группировки (группировка 28)</t>
  </si>
  <si>
    <t>Производство автотранспортных средств, прицепов и полуприцепов (группировка 29)</t>
  </si>
  <si>
    <t>Производство прочих транспортных средств и оборудования (группировка 30)</t>
  </si>
  <si>
    <t>Производство мебели (группировка 31)</t>
  </si>
  <si>
    <t>Производство прочих готовых изделий (группировка 32)</t>
  </si>
  <si>
    <t>Ремонт и монтаж машин и оборудования (группировка 33)</t>
  </si>
  <si>
    <t>1</t>
  </si>
  <si>
    <t>9</t>
  </si>
  <si>
    <t>10</t>
  </si>
  <si>
    <t>11</t>
  </si>
  <si>
    <t>12</t>
  </si>
  <si>
    <t>Добыча полезных ископаемых (раздел В)</t>
  </si>
  <si>
    <t xml:space="preserve">Инвестиции в основной капитал по источникам финансирования, всего: </t>
  </si>
  <si>
    <t>Объем работ, выполненных по виду деятельности "Строительство" (раздел F)</t>
  </si>
  <si>
    <t xml:space="preserve">Общая площадь жилых помещений, приходящаяся в среднем на одного жителя </t>
  </si>
  <si>
    <t>Рублей</t>
  </si>
  <si>
    <t>в % к предыдущему году</t>
  </si>
  <si>
    <t>Наименование вида экономической деятельности</t>
  </si>
  <si>
    <t>Обрабатывающие производства (Раздел С)</t>
  </si>
  <si>
    <t>Обеспечение электрической энергией, газом и паром; кондиционирование воздуха (Раздел D)</t>
  </si>
  <si>
    <t>Водоснабжение; водоотведение, организация сбора и утилизации отходов, деятельность по ликвидации загрязнений (Раздел Е)</t>
  </si>
  <si>
    <t>Индекс потребительских цен на продукцию общественного питания</t>
  </si>
  <si>
    <t>Инвестиций в основной капитал (капитальные вложения), дефлятор</t>
  </si>
  <si>
    <t>Строительство, дефлятор</t>
  </si>
  <si>
    <t>Индекс потребительских цен на товары</t>
  </si>
  <si>
    <t>Индекс потребительских цен на услуги</t>
  </si>
  <si>
    <t>Индекс потребительских цен в среднем за год</t>
  </si>
  <si>
    <t xml:space="preserve">  Растениеводство</t>
  </si>
  <si>
    <t xml:space="preserve">  Животноводство</t>
  </si>
  <si>
    <t>Распределение инвестиций в основной капитал по видам экономической деятельности:</t>
  </si>
  <si>
    <t>2.12</t>
  </si>
  <si>
    <t>2.13</t>
  </si>
  <si>
    <t>2.14</t>
  </si>
  <si>
    <t>2.15</t>
  </si>
  <si>
    <t>2.16</t>
  </si>
  <si>
    <t>2.17</t>
  </si>
  <si>
    <t>2.18</t>
  </si>
  <si>
    <t xml:space="preserve">Продукция сельского хозяйства </t>
  </si>
  <si>
    <t>Фонд начисленной заработной платы всех работников по муниципальному образованию</t>
  </si>
  <si>
    <t>Налоговые доходы</t>
  </si>
  <si>
    <t>Неналоговые доходы</t>
  </si>
  <si>
    <t xml:space="preserve">Прогноз индексов-дефляторов по видам экономической деятельности и индексов потребительских цен по товарам и услугам, </t>
  </si>
  <si>
    <t xml:space="preserve">Оборот розничной торговли 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</si>
  <si>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2"/>
        <rFont val="Times New Roman"/>
        <family val="1"/>
        <charset val="204"/>
      </rPr>
      <t>Добыча полезных ископаемых</t>
    </r>
    <r>
      <rPr>
        <sz val="12"/>
        <rFont val="Times New Roman"/>
        <family val="1"/>
        <charset val="204"/>
      </rPr>
      <t xml:space="preserve">" </t>
    </r>
    <r>
      <rPr>
        <b/>
        <sz val="12"/>
        <rFont val="Times New Roman"/>
        <family val="1"/>
        <charset val="204"/>
      </rPr>
      <t>(раздел В)</t>
    </r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</si>
  <si>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2"/>
        <rFont val="Times New Roman"/>
        <family val="1"/>
        <charset val="204"/>
      </rPr>
      <t>Обрабатывающие производства" (Раздел С)</t>
    </r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</si>
  <si>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</t>
    </r>
    <r>
      <rPr>
        <b/>
        <sz val="12"/>
        <rFont val="Times New Roman"/>
        <family val="1"/>
        <charset val="204"/>
      </rPr>
      <t xml:space="preserve"> "Обеспечение электрической энергией, газом и паром; кондиционирование воздуха" (Раздел D)</t>
    </r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</si>
  <si>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2"/>
        <rFont val="Times New Roman"/>
        <family val="1"/>
        <charset val="204"/>
      </rPr>
      <t>Водоснабжение; водоотведение, организация сбора и утилизации отходов, деятельность по ликвидации загрязнений" (Раздел Е)</t>
    </r>
  </si>
  <si>
    <r>
      <t>Удельный вес автомобильных дорог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с твердым покрытием в общей протяженности автомобильных дорог общего пользования (на конец года)</t>
    </r>
  </si>
  <si>
    <t>Промышленное производство - всего (разделв В,C,D,E)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</si>
  <si>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</si>
  <si>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</si>
  <si>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</si>
  <si>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</si>
  <si>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</si>
  <si>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</si>
  <si>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</si>
  <si>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</si>
  <si>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</si>
  <si>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</si>
  <si>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</si>
  <si>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</si>
  <si>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</si>
  <si>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</si>
  <si>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</si>
  <si>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</si>
  <si>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</si>
  <si>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</si>
  <si>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</si>
  <si>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1.3.20</t>
  </si>
  <si>
    <t>1.3.21</t>
  </si>
  <si>
    <t>1.3.22</t>
  </si>
  <si>
    <t>1.3.23</t>
  </si>
  <si>
    <t>1.3.24</t>
  </si>
  <si>
    <t>Протяженность автодорог общего пользования местного значения с твердым покрытием,  (на конец года)</t>
  </si>
  <si>
    <t>в том числе: городское</t>
  </si>
  <si>
    <t xml:space="preserve">                      сельское</t>
  </si>
  <si>
    <t xml:space="preserve">      Бюджетные средства</t>
  </si>
  <si>
    <t xml:space="preserve">          из областного бюджета</t>
  </si>
  <si>
    <t xml:space="preserve">          из федерального бюджета</t>
  </si>
  <si>
    <t xml:space="preserve">      Прочие</t>
  </si>
  <si>
    <t>Численность населения трудоспособного возраста (на 1 января года)</t>
  </si>
  <si>
    <t>Численность населения старше трудоспособного возраста (на 1 января года)</t>
  </si>
  <si>
    <t>Численность населения (на 1 января года)</t>
  </si>
  <si>
    <t>Количество малых и средних предприятий, включая микропредприятия (на конец года)</t>
  </si>
  <si>
    <t>единиц</t>
  </si>
  <si>
    <t>Оборот малых и средних предприятий, включая микропредприятия</t>
  </si>
  <si>
    <t xml:space="preserve">в том числе индивидуальных жилых домов </t>
  </si>
  <si>
    <t>человек</t>
  </si>
  <si>
    <t>млн руб.</t>
  </si>
  <si>
    <t>чел. на 1 тыс. чел. населения</t>
  </si>
  <si>
    <t>X</t>
  </si>
  <si>
    <t>3.2.2</t>
  </si>
  <si>
    <t>3.2.1.1</t>
  </si>
  <si>
    <t>3.2.1.2</t>
  </si>
  <si>
    <t>Малое и среднее предпринимательство</t>
  </si>
  <si>
    <t>Среднесписочная численность работников на предприятиях малого и среднего предпринимательства (включая микропредприятия)</t>
  </si>
  <si>
    <t xml:space="preserve">Консолидированный бюджет муниципального образования </t>
  </si>
  <si>
    <t>Расходы консолидированного бюджета муниципального образования, всего</t>
  </si>
  <si>
    <t>Дефицит/профицит (-/+) консолидированного бюджета муниципального образования</t>
  </si>
  <si>
    <t>Доходы консолидированного бюджета муниципального образования, всего</t>
  </si>
  <si>
    <t>Индекс производства продукции сельского хозяйства</t>
  </si>
  <si>
    <t>Индекс производства продукции растениеводства</t>
  </si>
  <si>
    <t>Индекс производства продукции животноводства</t>
  </si>
  <si>
    <t xml:space="preserve">    в том числе муниципальные программы</t>
  </si>
  <si>
    <t>Инвестиции в основной капитал</t>
  </si>
  <si>
    <t>Оборот общественного питания</t>
  </si>
  <si>
    <t>Оценка*</t>
  </si>
  <si>
    <t>Прогноз*</t>
  </si>
  <si>
    <t>* - письмо от 20.04.2021 № ДГ-П13-4974 и от 08.07.2021 № 21786-СГ/Д14и</t>
  </si>
  <si>
    <t>Муниципальное образование "Выборгский район" Ленинградской области</t>
  </si>
  <si>
    <t>*</t>
  </si>
  <si>
    <t xml:space="preserve">МЭР ожидает значительный рост цен в отдельных видах промышленности (выделены красным шритом). </t>
  </si>
  <si>
    <t>XI</t>
  </si>
  <si>
    <t xml:space="preserve">Бюджет муниципального образования "Выборгский район" Ленинградской области </t>
  </si>
  <si>
    <t>Доходы бюджета муниципального образования, всего</t>
  </si>
  <si>
    <t>Расходы бюджета муниципального образования, всего</t>
  </si>
  <si>
    <t>Дефицит/профицит (-/+) бюджета муниципального образования</t>
  </si>
  <si>
    <t>Численность населения моложе трудоспособного возраста (на 1 января года)</t>
  </si>
  <si>
    <t>Среднесписочная численность работников  организаций, не относящимся к субъектам малого предпринимательства</t>
  </si>
  <si>
    <t xml:space="preserve">Среднемесячная номинальная начисленная заработная плата работников  организаций, не относящимся к субъектам малого предпринимательства </t>
  </si>
  <si>
    <t>Ввод в действие объектов социально- культурной сферы за счет всех источников финансирования</t>
  </si>
  <si>
    <t>в соответствующих единицах</t>
  </si>
  <si>
    <t>общеобразовательные школы:</t>
  </si>
  <si>
    <t>Ед. / мест</t>
  </si>
  <si>
    <t>Школа, пгт. Рощино, МО «Рощинское ГП»</t>
  </si>
  <si>
    <t>амбулаторно-поликлинические учреждения:</t>
  </si>
  <si>
    <t>Поликлиника, мкр. «Южный» г. Выборг, МО «Город Выборг»</t>
  </si>
  <si>
    <t>Врачебная амбулатория, пос. Первомайское, МО «Первомайское СП»</t>
  </si>
  <si>
    <t>ФАП, п. Большое Поле, МО «Селезневское СП»</t>
  </si>
  <si>
    <t>Ед. / посещений в смену</t>
  </si>
  <si>
    <t>4.1</t>
  </si>
  <si>
    <t>4.2</t>
  </si>
  <si>
    <t>4.3</t>
  </si>
  <si>
    <t>Физкультурно-оздоровительный комплекс, г. Каменногорск, МО "Каменногорское городское поселение"</t>
  </si>
  <si>
    <t>Ед./человек</t>
  </si>
  <si>
    <t>Открытое плоскостное физкультурно-спортивное сооружение «Скейтпарк», МО «Город Выборг»</t>
  </si>
  <si>
    <t>4.4</t>
  </si>
  <si>
    <t>Здание музея МБУ культуры «Дом-музей Ленина в Выборге», МО «Город Выборг»</t>
  </si>
  <si>
    <t>Здание МБУ доп. образования «Школа искусств города Выборга», музыкальная школа, МО «Город Выборг»</t>
  </si>
  <si>
    <t>спортивные сооружения:</t>
  </si>
  <si>
    <t>объекты культуры:</t>
  </si>
  <si>
    <t>Ед./ посещений в сутки</t>
  </si>
  <si>
    <t xml:space="preserve">тыс. кв. метров общей площади </t>
  </si>
  <si>
    <t>х</t>
  </si>
  <si>
    <t>Основные показатели прогноза социально-экономического развития муниципального образования                                                                                                        на 2022-2024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</si>
</sst>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_)"/>
    <numFmt numFmtId="166" formatCode="#,##0.0"/>
    <numFmt numFmtId="167" formatCode="#&quot; &quot;???/???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ourier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165" fontId="3" fillId="0" borderId="0"/>
    <xf numFmtId="0" fontId="2" fillId="0" borderId="0"/>
    <xf numFmtId="165" fontId="3" fillId="0" borderId="0"/>
  </cellStyleXfs>
  <cellXfs count="120">
    <xf numFmtId="0" fontId="0" fillId="0" borderId="0" xfId="0"/>
    <xf numFmtId="0" fontId="7" fillId="0" borderId="0" xfId="0" applyFont="1"/>
    <xf numFmtId="0" fontId="8" fillId="0" borderId="0" xfId="0" applyFont="1" applyFill="1" applyBorder="1" applyAlignment="1">
      <alignment horizontal="center" wrapText="1"/>
    </xf>
    <xf numFmtId="0" fontId="7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2" borderId="0" xfId="0" applyFont="1" applyFill="1"/>
    <xf numFmtId="49" fontId="9" fillId="2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 inden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/>
    </xf>
    <xf numFmtId="16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left"/>
    </xf>
    <xf numFmtId="164" fontId="11" fillId="2" borderId="1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3" fontId="7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top" wrapText="1"/>
    </xf>
    <xf numFmtId="49" fontId="7" fillId="0" borderId="18" xfId="0" applyNumberFormat="1" applyFont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top" wrapText="1"/>
    </xf>
    <xf numFmtId="49" fontId="7" fillId="0" borderId="18" xfId="0" applyNumberFormat="1" applyFont="1" applyBorder="1" applyAlignment="1">
      <alignment horizontal="center" vertical="top" wrapText="1"/>
    </xf>
    <xf numFmtId="49" fontId="10" fillId="0" borderId="18" xfId="0" applyNumberFormat="1" applyFont="1" applyBorder="1" applyAlignment="1">
      <alignment horizontal="center" vertical="top" wrapText="1"/>
    </xf>
    <xf numFmtId="49" fontId="9" fillId="0" borderId="18" xfId="0" applyNumberFormat="1" applyFont="1" applyBorder="1" applyAlignment="1">
      <alignment horizontal="center" vertical="top" wrapText="1"/>
    </xf>
    <xf numFmtId="49" fontId="7" fillId="0" borderId="18" xfId="0" applyNumberFormat="1" applyFont="1" applyBorder="1" applyAlignment="1">
      <alignment horizontal="center" vertical="top"/>
    </xf>
    <xf numFmtId="49" fontId="7" fillId="0" borderId="18" xfId="0" applyNumberFormat="1" applyFont="1" applyBorder="1" applyAlignment="1">
      <alignment horizontal="center" vertical="top" wrapText="1"/>
    </xf>
    <xf numFmtId="49" fontId="8" fillId="0" borderId="18" xfId="0" applyNumberFormat="1" applyFont="1" applyBorder="1" applyAlignment="1">
      <alignment horizontal="center" vertical="top" wrapText="1"/>
    </xf>
    <xf numFmtId="49" fontId="7" fillId="0" borderId="19" xfId="0" applyNumberFormat="1" applyFont="1" applyFill="1" applyBorder="1" applyAlignment="1">
      <alignment horizontal="center" vertical="top" wrapText="1"/>
    </xf>
    <xf numFmtId="49" fontId="7" fillId="0" borderId="17" xfId="0" applyNumberFormat="1" applyFont="1" applyFill="1" applyBorder="1" applyAlignment="1">
      <alignment horizontal="center" vertical="top" wrapText="1"/>
    </xf>
    <xf numFmtId="49" fontId="7" fillId="0" borderId="18" xfId="0" applyNumberFormat="1" applyFont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top" wrapText="1"/>
    </xf>
    <xf numFmtId="49" fontId="9" fillId="2" borderId="18" xfId="0" applyNumberFormat="1" applyFont="1" applyFill="1" applyBorder="1" applyAlignment="1">
      <alignment horizontal="center" vertical="top" wrapText="1"/>
    </xf>
    <xf numFmtId="49" fontId="9" fillId="2" borderId="18" xfId="0" applyNumberFormat="1" applyFont="1" applyFill="1" applyBorder="1" applyAlignment="1">
      <alignment horizontal="center" vertical="top" wrapText="1"/>
    </xf>
    <xf numFmtId="49" fontId="7" fillId="0" borderId="18" xfId="0" applyNumberFormat="1" applyFont="1" applyFill="1" applyBorder="1" applyAlignment="1">
      <alignment horizontal="center" vertical="top" wrapText="1"/>
    </xf>
    <xf numFmtId="49" fontId="8" fillId="2" borderId="18" xfId="0" applyNumberFormat="1" applyFont="1" applyFill="1" applyBorder="1" applyAlignment="1">
      <alignment horizontal="center" vertical="top" wrapText="1"/>
    </xf>
    <xf numFmtId="49" fontId="7" fillId="2" borderId="18" xfId="0" applyNumberFormat="1" applyFont="1" applyFill="1" applyBorder="1" applyAlignment="1">
      <alignment horizontal="center" vertical="top" wrapText="1"/>
    </xf>
    <xf numFmtId="49" fontId="9" fillId="2" borderId="8" xfId="0" applyNumberFormat="1" applyFont="1" applyFill="1" applyBorder="1" applyAlignment="1">
      <alignment horizontal="center" vertical="top" wrapText="1"/>
    </xf>
    <xf numFmtId="0" fontId="8" fillId="0" borderId="16" xfId="0" applyFont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center" vertical="top" wrapText="1"/>
    </xf>
    <xf numFmtId="0" fontId="8" fillId="0" borderId="4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7" fillId="0" borderId="20" xfId="0" applyFont="1" applyFill="1" applyBorder="1"/>
    <xf numFmtId="0" fontId="10" fillId="0" borderId="1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66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 wrapText="1"/>
    </xf>
    <xf numFmtId="0" fontId="7" fillId="0" borderId="20" xfId="0" applyFont="1" applyBorder="1"/>
    <xf numFmtId="0" fontId="9" fillId="0" borderId="8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00" xfId="4" xr:uid="{00000000-0005-0000-0000-000001000000}"/>
    <cellStyle name="Обычный 2" xfId="1" xr:uid="{00000000-0005-0000-0000-000002000000}"/>
    <cellStyle name="Обычный 25 2" xfId="3" xr:uid="{00000000-0005-0000-0000-000003000000}"/>
    <cellStyle name="Обычный 3" xfId="2" xr:uid="{00000000-0005-0000-0000-000004000000}"/>
    <cellStyle name="Обычный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2"/>
  <sheetViews>
    <sheetView topLeftCell="A4" workbookViewId="0">
      <selection activeCell="G57" sqref="G57"/>
    </sheetView>
  </sheetViews>
  <sheetFormatPr defaultRowHeight="15.75" x14ac:dyDescent="0.25"/>
  <cols>
    <col min="1" max="1" width="12.140625" style="1" customWidth="1"/>
    <col min="2" max="2" width="64.85546875" style="25" customWidth="1"/>
    <col min="3" max="6" width="11.5703125" style="1" customWidth="1"/>
    <col min="7" max="16384" width="9.140625" style="1"/>
  </cols>
  <sheetData>
    <row r="2" spans="1:12" ht="38.25" customHeight="1" x14ac:dyDescent="0.3">
      <c r="A2" s="46" t="s">
        <v>160</v>
      </c>
      <c r="B2" s="46"/>
      <c r="C2" s="46"/>
      <c r="D2" s="46"/>
      <c r="E2" s="46"/>
      <c r="F2" s="46"/>
    </row>
    <row r="3" spans="1:12" ht="18.75" x14ac:dyDescent="0.3">
      <c r="A3" s="47" t="s">
        <v>135</v>
      </c>
      <c r="B3" s="47"/>
      <c r="C3" s="47"/>
      <c r="D3" s="47"/>
      <c r="E3" s="47"/>
      <c r="F3" s="47"/>
    </row>
    <row r="4" spans="1:12" x14ac:dyDescent="0.25">
      <c r="A4" s="37" t="s">
        <v>227</v>
      </c>
      <c r="B4" s="30"/>
      <c r="C4" s="30"/>
      <c r="D4" s="30"/>
      <c r="E4" s="30"/>
      <c r="F4" s="30"/>
      <c r="G4" s="39"/>
      <c r="H4" s="39"/>
      <c r="I4" s="39"/>
      <c r="J4" s="39"/>
      <c r="K4" s="39"/>
      <c r="L4" s="39"/>
    </row>
    <row r="5" spans="1:12" x14ac:dyDescent="0.25">
      <c r="A5" s="48" t="s">
        <v>0</v>
      </c>
      <c r="B5" s="48" t="s">
        <v>136</v>
      </c>
      <c r="C5" s="4" t="s">
        <v>225</v>
      </c>
      <c r="D5" s="49" t="s">
        <v>226</v>
      </c>
      <c r="E5" s="50"/>
      <c r="F5" s="51"/>
      <c r="G5" s="39"/>
      <c r="H5" s="39"/>
      <c r="I5" s="39"/>
      <c r="J5" s="39"/>
      <c r="K5" s="39"/>
      <c r="L5" s="39"/>
    </row>
    <row r="6" spans="1:12" x14ac:dyDescent="0.25">
      <c r="A6" s="48"/>
      <c r="B6" s="48"/>
      <c r="C6" s="4">
        <v>2021</v>
      </c>
      <c r="D6" s="5">
        <v>2022</v>
      </c>
      <c r="E6" s="5">
        <v>2023</v>
      </c>
      <c r="F6" s="5">
        <v>2024</v>
      </c>
      <c r="G6" s="39"/>
      <c r="H6" s="39"/>
      <c r="I6" s="39"/>
      <c r="J6" s="39"/>
      <c r="K6" s="39"/>
      <c r="L6" s="39"/>
    </row>
    <row r="7" spans="1:12" x14ac:dyDescent="0.25">
      <c r="A7" s="11" t="s">
        <v>15</v>
      </c>
      <c r="B7" s="20" t="s">
        <v>16</v>
      </c>
      <c r="C7" s="31"/>
      <c r="D7" s="31"/>
      <c r="E7" s="31"/>
      <c r="F7" s="31"/>
      <c r="G7" s="39"/>
      <c r="H7" s="39"/>
      <c r="I7" s="39"/>
      <c r="J7" s="39"/>
      <c r="K7" s="39"/>
      <c r="L7" s="39"/>
    </row>
    <row r="8" spans="1:12" x14ac:dyDescent="0.25">
      <c r="A8" s="15" t="s">
        <v>125</v>
      </c>
      <c r="B8" s="21" t="s">
        <v>167</v>
      </c>
      <c r="C8" s="38">
        <v>117.8</v>
      </c>
      <c r="D8" s="32">
        <v>103.3</v>
      </c>
      <c r="E8" s="32">
        <v>103.4</v>
      </c>
      <c r="F8" s="32">
        <v>103.7</v>
      </c>
      <c r="G8" s="39"/>
      <c r="H8" s="39"/>
      <c r="I8" s="39"/>
      <c r="J8" s="39"/>
      <c r="K8" s="39"/>
      <c r="L8" s="39"/>
    </row>
    <row r="9" spans="1:12" x14ac:dyDescent="0.25">
      <c r="A9" s="15" t="s">
        <v>44</v>
      </c>
      <c r="B9" s="21" t="s">
        <v>130</v>
      </c>
      <c r="C9" s="38">
        <v>117.9</v>
      </c>
      <c r="D9" s="32">
        <v>101.4</v>
      </c>
      <c r="E9" s="32">
        <v>103.6</v>
      </c>
      <c r="F9" s="32">
        <v>103.9</v>
      </c>
      <c r="G9" s="39"/>
      <c r="H9" s="39"/>
      <c r="I9" s="39"/>
      <c r="J9" s="39"/>
      <c r="K9" s="39"/>
      <c r="L9" s="39"/>
    </row>
    <row r="10" spans="1:12" x14ac:dyDescent="0.25">
      <c r="A10" s="33" t="s">
        <v>45</v>
      </c>
      <c r="B10" s="21" t="s">
        <v>137</v>
      </c>
      <c r="C10" s="38">
        <v>110.8</v>
      </c>
      <c r="D10" s="32">
        <v>102.9</v>
      </c>
      <c r="E10" s="32">
        <v>103.9</v>
      </c>
      <c r="F10" s="32">
        <v>104.2</v>
      </c>
      <c r="G10" s="39"/>
      <c r="H10" s="39"/>
      <c r="I10" s="39"/>
      <c r="J10" s="39"/>
      <c r="K10" s="39"/>
      <c r="L10" s="39"/>
    </row>
    <row r="11" spans="1:12" x14ac:dyDescent="0.25">
      <c r="A11" s="6"/>
      <c r="B11" s="21" t="s">
        <v>8</v>
      </c>
      <c r="C11" s="32"/>
      <c r="D11" s="32"/>
      <c r="E11" s="32"/>
      <c r="F11" s="32"/>
    </row>
    <row r="12" spans="1:12" x14ac:dyDescent="0.25">
      <c r="A12" s="6" t="s">
        <v>168</v>
      </c>
      <c r="B12" s="16" t="s">
        <v>101</v>
      </c>
      <c r="C12" s="38">
        <v>109.4</v>
      </c>
      <c r="D12" s="32">
        <v>103.2</v>
      </c>
      <c r="E12" s="32">
        <v>103.8</v>
      </c>
      <c r="F12" s="32">
        <v>104.2</v>
      </c>
    </row>
    <row r="13" spans="1:12" x14ac:dyDescent="0.25">
      <c r="A13" s="6" t="s">
        <v>169</v>
      </c>
      <c r="B13" s="16" t="s">
        <v>102</v>
      </c>
      <c r="C13" s="38">
        <v>109.4</v>
      </c>
      <c r="D13" s="32">
        <v>103.2</v>
      </c>
      <c r="E13" s="32">
        <v>103.8</v>
      </c>
      <c r="F13" s="32">
        <v>104.2</v>
      </c>
    </row>
    <row r="14" spans="1:12" x14ac:dyDescent="0.25">
      <c r="A14" s="6" t="s">
        <v>170</v>
      </c>
      <c r="B14" s="16" t="s">
        <v>103</v>
      </c>
      <c r="C14" s="38">
        <v>109.4</v>
      </c>
      <c r="D14" s="32">
        <v>103.2</v>
      </c>
      <c r="E14" s="32">
        <v>103.8</v>
      </c>
      <c r="F14" s="32">
        <v>104.2</v>
      </c>
    </row>
    <row r="15" spans="1:12" x14ac:dyDescent="0.25">
      <c r="A15" s="6" t="s">
        <v>171</v>
      </c>
      <c r="B15" s="16" t="s">
        <v>104</v>
      </c>
      <c r="C15" s="32">
        <v>104.3</v>
      </c>
      <c r="D15" s="32">
        <v>103.1</v>
      </c>
      <c r="E15" s="32">
        <v>103.7</v>
      </c>
      <c r="F15" s="32">
        <v>104</v>
      </c>
    </row>
    <row r="16" spans="1:12" x14ac:dyDescent="0.25">
      <c r="A16" s="6" t="s">
        <v>172</v>
      </c>
      <c r="B16" s="16" t="s">
        <v>105</v>
      </c>
      <c r="C16" s="32">
        <v>104.3</v>
      </c>
      <c r="D16" s="32">
        <v>103.1</v>
      </c>
      <c r="E16" s="32">
        <v>103.7</v>
      </c>
      <c r="F16" s="32">
        <v>104</v>
      </c>
    </row>
    <row r="17" spans="1:6" x14ac:dyDescent="0.25">
      <c r="A17" s="6" t="s">
        <v>173</v>
      </c>
      <c r="B17" s="16" t="s">
        <v>106</v>
      </c>
      <c r="C17" s="32">
        <v>104.3</v>
      </c>
      <c r="D17" s="32">
        <v>103.1</v>
      </c>
      <c r="E17" s="32">
        <v>103.7</v>
      </c>
      <c r="F17" s="32">
        <v>104</v>
      </c>
    </row>
    <row r="18" spans="1:6" ht="47.25" x14ac:dyDescent="0.25">
      <c r="A18" s="6" t="s">
        <v>174</v>
      </c>
      <c r="B18" s="16" t="s">
        <v>107</v>
      </c>
      <c r="C18" s="38">
        <v>107.7</v>
      </c>
      <c r="D18" s="32">
        <v>103.7</v>
      </c>
      <c r="E18" s="32">
        <v>103.7</v>
      </c>
      <c r="F18" s="32">
        <v>103.9</v>
      </c>
    </row>
    <row r="19" spans="1:6" x14ac:dyDescent="0.25">
      <c r="A19" s="6" t="s">
        <v>175</v>
      </c>
      <c r="B19" s="16" t="s">
        <v>108</v>
      </c>
      <c r="C19" s="32">
        <v>106.3</v>
      </c>
      <c r="D19" s="32">
        <v>103.7</v>
      </c>
      <c r="E19" s="32">
        <v>103.9</v>
      </c>
      <c r="F19" s="32">
        <v>104.2</v>
      </c>
    </row>
    <row r="20" spans="1:6" ht="31.5" x14ac:dyDescent="0.25">
      <c r="A20" s="6" t="s">
        <v>176</v>
      </c>
      <c r="B20" s="16" t="s">
        <v>109</v>
      </c>
      <c r="C20" s="32">
        <v>105.5</v>
      </c>
      <c r="D20" s="32">
        <v>104.1</v>
      </c>
      <c r="E20" s="32">
        <v>104.5</v>
      </c>
      <c r="F20" s="32">
        <v>104.8</v>
      </c>
    </row>
    <row r="21" spans="1:6" x14ac:dyDescent="0.25">
      <c r="A21" s="6" t="s">
        <v>177</v>
      </c>
      <c r="B21" s="16" t="s">
        <v>110</v>
      </c>
      <c r="C21" s="38">
        <v>125.6</v>
      </c>
      <c r="D21" s="32">
        <v>100.1</v>
      </c>
      <c r="E21" s="32">
        <v>103.1</v>
      </c>
      <c r="F21" s="32">
        <v>103.3</v>
      </c>
    </row>
    <row r="22" spans="1:6" ht="31.5" x14ac:dyDescent="0.25">
      <c r="A22" s="6" t="s">
        <v>178</v>
      </c>
      <c r="B22" s="16" t="s">
        <v>111</v>
      </c>
      <c r="C22" s="32">
        <v>106.7</v>
      </c>
      <c r="D22" s="32">
        <v>103.2</v>
      </c>
      <c r="E22" s="32">
        <v>103.9</v>
      </c>
      <c r="F22" s="32">
        <v>104.4</v>
      </c>
    </row>
    <row r="23" spans="1:6" ht="31.5" x14ac:dyDescent="0.25">
      <c r="A23" s="6" t="s">
        <v>179</v>
      </c>
      <c r="B23" s="16" t="s">
        <v>112</v>
      </c>
      <c r="C23" s="32">
        <v>106.7</v>
      </c>
      <c r="D23" s="32">
        <v>103.2</v>
      </c>
      <c r="E23" s="32">
        <v>103.9</v>
      </c>
      <c r="F23" s="32">
        <v>104.4</v>
      </c>
    </row>
    <row r="24" spans="1:6" ht="31.5" x14ac:dyDescent="0.25">
      <c r="A24" s="6" t="s">
        <v>180</v>
      </c>
      <c r="B24" s="16" t="s">
        <v>113</v>
      </c>
      <c r="C24" s="32">
        <v>106.7</v>
      </c>
      <c r="D24" s="32">
        <v>103.2</v>
      </c>
      <c r="E24" s="32">
        <v>103.9</v>
      </c>
      <c r="F24" s="32">
        <v>104.4</v>
      </c>
    </row>
    <row r="25" spans="1:6" ht="31.5" x14ac:dyDescent="0.25">
      <c r="A25" s="6" t="s">
        <v>181</v>
      </c>
      <c r="B25" s="16" t="s">
        <v>114</v>
      </c>
      <c r="C25" s="32">
        <v>104.2</v>
      </c>
      <c r="D25" s="32">
        <v>103.9</v>
      </c>
      <c r="E25" s="32">
        <v>104.1</v>
      </c>
      <c r="F25" s="32">
        <v>104.3</v>
      </c>
    </row>
    <row r="26" spans="1:6" x14ac:dyDescent="0.25">
      <c r="A26" s="6" t="s">
        <v>182</v>
      </c>
      <c r="B26" s="16" t="s">
        <v>115</v>
      </c>
      <c r="C26" s="38">
        <v>125.7</v>
      </c>
      <c r="D26" s="32">
        <v>103.5</v>
      </c>
      <c r="E26" s="32">
        <v>104</v>
      </c>
      <c r="F26" s="32">
        <v>104.4</v>
      </c>
    </row>
    <row r="27" spans="1:6" ht="31.5" x14ac:dyDescent="0.25">
      <c r="A27" s="6" t="s">
        <v>183</v>
      </c>
      <c r="B27" s="16" t="s">
        <v>116</v>
      </c>
      <c r="C27" s="32">
        <v>104.7</v>
      </c>
      <c r="D27" s="32">
        <v>104.5</v>
      </c>
      <c r="E27" s="32">
        <v>104.3</v>
      </c>
      <c r="F27" s="32">
        <v>104.5</v>
      </c>
    </row>
    <row r="28" spans="1:6" ht="31.5" x14ac:dyDescent="0.25">
      <c r="A28" s="6" t="s">
        <v>184</v>
      </c>
      <c r="B28" s="16" t="s">
        <v>117</v>
      </c>
      <c r="C28" s="32">
        <v>103.9</v>
      </c>
      <c r="D28" s="32">
        <v>103.6</v>
      </c>
      <c r="E28" s="32">
        <v>104.1</v>
      </c>
      <c r="F28" s="32">
        <v>104.4</v>
      </c>
    </row>
    <row r="29" spans="1:6" x14ac:dyDescent="0.25">
      <c r="A29" s="6" t="s">
        <v>185</v>
      </c>
      <c r="B29" s="16" t="s">
        <v>118</v>
      </c>
      <c r="C29" s="32">
        <v>105.5</v>
      </c>
      <c r="D29" s="32">
        <v>104.1</v>
      </c>
      <c r="E29" s="32">
        <v>104.5</v>
      </c>
      <c r="F29" s="32">
        <v>104.8</v>
      </c>
    </row>
    <row r="30" spans="1:6" ht="31.5" x14ac:dyDescent="0.25">
      <c r="A30" s="6" t="s">
        <v>186</v>
      </c>
      <c r="B30" s="16" t="s">
        <v>119</v>
      </c>
      <c r="C30" s="32">
        <v>103.9</v>
      </c>
      <c r="D30" s="32">
        <v>103.6</v>
      </c>
      <c r="E30" s="32">
        <v>104.1</v>
      </c>
      <c r="F30" s="32">
        <v>104.4</v>
      </c>
    </row>
    <row r="31" spans="1:6" ht="31.5" x14ac:dyDescent="0.25">
      <c r="A31" s="6" t="s">
        <v>187</v>
      </c>
      <c r="B31" s="16" t="s">
        <v>120</v>
      </c>
      <c r="C31" s="32">
        <v>103.9</v>
      </c>
      <c r="D31" s="32">
        <v>103.6</v>
      </c>
      <c r="E31" s="32">
        <v>104.1</v>
      </c>
      <c r="F31" s="32">
        <v>104.4</v>
      </c>
    </row>
    <row r="32" spans="1:6" ht="31.5" x14ac:dyDescent="0.25">
      <c r="A32" s="6" t="s">
        <v>188</v>
      </c>
      <c r="B32" s="16" t="s">
        <v>121</v>
      </c>
      <c r="C32" s="32">
        <v>103.9</v>
      </c>
      <c r="D32" s="32">
        <v>103.6</v>
      </c>
      <c r="E32" s="32">
        <v>104.1</v>
      </c>
      <c r="F32" s="32">
        <v>104.4</v>
      </c>
    </row>
    <row r="33" spans="1:6" x14ac:dyDescent="0.25">
      <c r="A33" s="6" t="s">
        <v>189</v>
      </c>
      <c r="B33" s="16" t="s">
        <v>122</v>
      </c>
      <c r="C33" s="32">
        <v>105.5</v>
      </c>
      <c r="D33" s="32">
        <v>104.1</v>
      </c>
      <c r="E33" s="32">
        <v>104.5</v>
      </c>
      <c r="F33" s="32">
        <v>104.8</v>
      </c>
    </row>
    <row r="34" spans="1:6" x14ac:dyDescent="0.25">
      <c r="A34" s="6" t="s">
        <v>190</v>
      </c>
      <c r="B34" s="16" t="s">
        <v>123</v>
      </c>
      <c r="C34" s="32">
        <v>105.5</v>
      </c>
      <c r="D34" s="32">
        <v>104.1</v>
      </c>
      <c r="E34" s="32">
        <v>104.5</v>
      </c>
      <c r="F34" s="32">
        <v>104.8</v>
      </c>
    </row>
    <row r="35" spans="1:6" x14ac:dyDescent="0.25">
      <c r="A35" s="6" t="s">
        <v>191</v>
      </c>
      <c r="B35" s="16" t="s">
        <v>124</v>
      </c>
      <c r="C35" s="32">
        <v>105.5</v>
      </c>
      <c r="D35" s="32">
        <v>104.1</v>
      </c>
      <c r="E35" s="32">
        <v>104.5</v>
      </c>
      <c r="F35" s="32">
        <v>104.8</v>
      </c>
    </row>
    <row r="36" spans="1:6" ht="31.5" x14ac:dyDescent="0.25">
      <c r="A36" s="6" t="s">
        <v>46</v>
      </c>
      <c r="B36" s="21" t="s">
        <v>138</v>
      </c>
      <c r="C36" s="32">
        <v>104</v>
      </c>
      <c r="D36" s="32">
        <v>104</v>
      </c>
      <c r="E36" s="32">
        <v>104</v>
      </c>
      <c r="F36" s="32">
        <v>104</v>
      </c>
    </row>
    <row r="37" spans="1:6" ht="47.25" x14ac:dyDescent="0.25">
      <c r="A37" s="6" t="s">
        <v>47</v>
      </c>
      <c r="B37" s="21" t="s">
        <v>139</v>
      </c>
      <c r="C37" s="32">
        <v>103.8</v>
      </c>
      <c r="D37" s="32">
        <v>104</v>
      </c>
      <c r="E37" s="32">
        <v>104</v>
      </c>
      <c r="F37" s="32">
        <v>104</v>
      </c>
    </row>
    <row r="38" spans="1:6" x14ac:dyDescent="0.25">
      <c r="A38" s="7" t="s">
        <v>21</v>
      </c>
      <c r="B38" s="18" t="s">
        <v>22</v>
      </c>
      <c r="C38" s="32"/>
      <c r="D38" s="32"/>
      <c r="E38" s="32"/>
      <c r="F38" s="32"/>
    </row>
    <row r="39" spans="1:6" x14ac:dyDescent="0.25">
      <c r="A39" s="6" t="s">
        <v>125</v>
      </c>
      <c r="B39" s="8" t="s">
        <v>22</v>
      </c>
      <c r="C39" s="32">
        <v>104.5</v>
      </c>
      <c r="D39" s="32">
        <v>103.3</v>
      </c>
      <c r="E39" s="32">
        <v>103.8</v>
      </c>
      <c r="F39" s="32">
        <v>104.1</v>
      </c>
    </row>
    <row r="40" spans="1:6" x14ac:dyDescent="0.25">
      <c r="A40" s="6" t="s">
        <v>43</v>
      </c>
      <c r="B40" s="8" t="s">
        <v>146</v>
      </c>
      <c r="C40" s="32">
        <v>104.5</v>
      </c>
      <c r="D40" s="32">
        <v>102.6</v>
      </c>
      <c r="E40" s="32">
        <v>103.7</v>
      </c>
      <c r="F40" s="32">
        <v>104</v>
      </c>
    </row>
    <row r="41" spans="1:6" x14ac:dyDescent="0.25">
      <c r="A41" s="6" t="s">
        <v>44</v>
      </c>
      <c r="B41" s="8" t="s">
        <v>147</v>
      </c>
      <c r="C41" s="32">
        <v>105</v>
      </c>
      <c r="D41" s="32">
        <v>103.8</v>
      </c>
      <c r="E41" s="32">
        <v>103.9</v>
      </c>
      <c r="F41" s="32">
        <v>104</v>
      </c>
    </row>
    <row r="42" spans="1:6" x14ac:dyDescent="0.25">
      <c r="A42" s="7" t="s">
        <v>24</v>
      </c>
      <c r="B42" s="18" t="s">
        <v>25</v>
      </c>
      <c r="C42" s="32"/>
      <c r="D42" s="32"/>
      <c r="E42" s="32"/>
      <c r="F42" s="32"/>
    </row>
    <row r="43" spans="1:6" x14ac:dyDescent="0.25">
      <c r="A43" s="6" t="s">
        <v>125</v>
      </c>
      <c r="B43" s="19" t="s">
        <v>145</v>
      </c>
      <c r="C43" s="32">
        <v>105.8</v>
      </c>
      <c r="D43" s="32">
        <v>104</v>
      </c>
      <c r="E43" s="32">
        <v>104</v>
      </c>
      <c r="F43" s="32">
        <v>104</v>
      </c>
    </row>
    <row r="44" spans="1:6" x14ac:dyDescent="0.25">
      <c r="A44" s="6" t="s">
        <v>64</v>
      </c>
      <c r="B44" s="8" t="s">
        <v>143</v>
      </c>
      <c r="C44" s="32">
        <v>106.4</v>
      </c>
      <c r="D44" s="32">
        <v>104.3</v>
      </c>
      <c r="E44" s="32">
        <v>103.9</v>
      </c>
      <c r="F44" s="32">
        <v>104</v>
      </c>
    </row>
    <row r="45" spans="1:6" ht="31.5" x14ac:dyDescent="0.25">
      <c r="A45" s="6" t="s">
        <v>65</v>
      </c>
      <c r="B45" s="8" t="s">
        <v>140</v>
      </c>
      <c r="C45" s="32"/>
      <c r="D45" s="32"/>
      <c r="E45" s="32"/>
      <c r="F45" s="32"/>
    </row>
    <row r="46" spans="1:6" x14ac:dyDescent="0.25">
      <c r="A46" s="10" t="s">
        <v>66</v>
      </c>
      <c r="B46" s="8" t="s">
        <v>144</v>
      </c>
      <c r="C46" s="32">
        <v>103.5</v>
      </c>
      <c r="D46" s="32">
        <v>103.8</v>
      </c>
      <c r="E46" s="32">
        <v>104.3</v>
      </c>
      <c r="F46" s="32">
        <v>104.2</v>
      </c>
    </row>
    <row r="47" spans="1:6" x14ac:dyDescent="0.25">
      <c r="A47" s="12" t="s">
        <v>27</v>
      </c>
      <c r="B47" s="22" t="s">
        <v>28</v>
      </c>
      <c r="C47" s="32"/>
      <c r="D47" s="32"/>
      <c r="E47" s="32"/>
      <c r="F47" s="32"/>
    </row>
    <row r="48" spans="1:6" ht="31.5" x14ac:dyDescent="0.25">
      <c r="A48" s="10" t="s">
        <v>125</v>
      </c>
      <c r="B48" s="23" t="s">
        <v>141</v>
      </c>
      <c r="C48" s="32">
        <v>105.4</v>
      </c>
      <c r="D48" s="32">
        <v>105.1</v>
      </c>
      <c r="E48" s="32">
        <v>104.9</v>
      </c>
      <c r="F48" s="32">
        <v>104.7</v>
      </c>
    </row>
    <row r="49" spans="1:8" x14ac:dyDescent="0.25">
      <c r="A49" s="7" t="s">
        <v>32</v>
      </c>
      <c r="B49" s="18" t="s">
        <v>30</v>
      </c>
      <c r="C49" s="32"/>
      <c r="D49" s="32"/>
      <c r="E49" s="32"/>
      <c r="F49" s="32"/>
    </row>
    <row r="50" spans="1:8" x14ac:dyDescent="0.25">
      <c r="A50" s="13" t="s">
        <v>125</v>
      </c>
      <c r="B50" s="24" t="s">
        <v>142</v>
      </c>
      <c r="C50" s="32">
        <v>103.6</v>
      </c>
      <c r="D50" s="32">
        <v>104.2</v>
      </c>
      <c r="E50" s="32">
        <v>104.4</v>
      </c>
      <c r="F50" s="32">
        <v>104.5</v>
      </c>
    </row>
    <row r="52" spans="1:8" x14ac:dyDescent="0.25">
      <c r="A52" s="41" t="s">
        <v>229</v>
      </c>
      <c r="B52" s="40" t="s">
        <v>230</v>
      </c>
      <c r="C52" s="41"/>
      <c r="D52" s="41"/>
      <c r="E52" s="41"/>
      <c r="F52" s="41"/>
      <c r="G52" s="41"/>
      <c r="H52" s="41"/>
    </row>
  </sheetData>
  <mergeCells count="5">
    <mergeCell ref="A2:F2"/>
    <mergeCell ref="A3:F3"/>
    <mergeCell ref="B5:B6"/>
    <mergeCell ref="D5:F5"/>
    <mergeCell ref="A5:A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32"/>
  <sheetViews>
    <sheetView tabSelected="1" view="pageBreakPreview" topLeftCell="D11" zoomScaleNormal="100" zoomScaleSheetLayoutView="100" zoomScalePageLayoutView="120" workbookViewId="0">
      <selection activeCell="P11" sqref="P11"/>
    </sheetView>
  </sheetViews>
  <sheetFormatPr defaultRowHeight="15.75" x14ac:dyDescent="0.25"/>
  <cols>
    <col min="1" max="1" width="9" style="17" customWidth="1"/>
    <col min="2" max="2" width="49.5703125" style="27" customWidth="1"/>
    <col min="3" max="3" width="24.85546875" style="29" customWidth="1"/>
    <col min="4" max="4" width="12.5703125" style="29" customWidth="1"/>
    <col min="5" max="5" width="15" style="29" customWidth="1"/>
    <col min="6" max="6" width="12.85546875" style="29" customWidth="1"/>
    <col min="7" max="7" width="12.42578125" style="29" customWidth="1"/>
    <col min="8" max="8" width="14.42578125" style="29" customWidth="1"/>
    <col min="9" max="16384" width="9.140625" style="1"/>
  </cols>
  <sheetData>
    <row r="1" spans="1:8" ht="18.75" x14ac:dyDescent="0.25">
      <c r="A1" s="52" t="s">
        <v>228</v>
      </c>
      <c r="B1" s="52"/>
      <c r="C1" s="52"/>
      <c r="D1" s="52"/>
      <c r="E1" s="52"/>
      <c r="F1" s="52"/>
      <c r="G1" s="52"/>
      <c r="H1" s="52"/>
    </row>
    <row r="2" spans="1:8" ht="42.75" customHeight="1" x14ac:dyDescent="0.3">
      <c r="A2" s="53" t="s">
        <v>263</v>
      </c>
      <c r="B2" s="54"/>
      <c r="C2" s="54"/>
      <c r="D2" s="54"/>
      <c r="E2" s="54"/>
      <c r="F2" s="54"/>
      <c r="G2" s="54"/>
      <c r="H2" s="54"/>
    </row>
    <row r="3" spans="1:8" s="3" customFormat="1" ht="16.5" thickBot="1" x14ac:dyDescent="0.3">
      <c r="A3" s="2"/>
      <c r="B3" s="26"/>
      <c r="C3" s="28"/>
      <c r="D3" s="28"/>
      <c r="E3" s="28"/>
      <c r="F3" s="28"/>
      <c r="G3" s="28"/>
      <c r="H3" s="28"/>
    </row>
    <row r="4" spans="1:8" ht="16.5" thickBot="1" x14ac:dyDescent="0.3">
      <c r="A4" s="67" t="s">
        <v>0</v>
      </c>
      <c r="B4" s="56" t="s">
        <v>1</v>
      </c>
      <c r="C4" s="67" t="s">
        <v>2</v>
      </c>
      <c r="D4" s="66" t="s">
        <v>3</v>
      </c>
      <c r="E4" s="64" t="s">
        <v>80</v>
      </c>
      <c r="F4" s="61" t="s">
        <v>4</v>
      </c>
      <c r="G4" s="62"/>
      <c r="H4" s="63"/>
    </row>
    <row r="5" spans="1:8" ht="16.5" thickBot="1" x14ac:dyDescent="0.3">
      <c r="A5" s="68"/>
      <c r="B5" s="57"/>
      <c r="C5" s="68"/>
      <c r="D5" s="58">
        <v>2020</v>
      </c>
      <c r="E5" s="65">
        <v>2021</v>
      </c>
      <c r="F5" s="58">
        <v>2022</v>
      </c>
      <c r="G5" s="59">
        <v>2023</v>
      </c>
      <c r="H5" s="60">
        <v>2024</v>
      </c>
    </row>
    <row r="6" spans="1:8" x14ac:dyDescent="0.25">
      <c r="A6" s="69" t="s">
        <v>5</v>
      </c>
      <c r="B6" s="108" t="s">
        <v>6</v>
      </c>
      <c r="C6" s="113"/>
      <c r="D6" s="92"/>
      <c r="E6" s="55"/>
      <c r="F6" s="55"/>
      <c r="G6" s="55"/>
      <c r="H6" s="55"/>
    </row>
    <row r="7" spans="1:8" x14ac:dyDescent="0.25">
      <c r="A7" s="70">
        <v>1</v>
      </c>
      <c r="B7" s="94" t="s">
        <v>201</v>
      </c>
      <c r="C7" s="114" t="s">
        <v>9</v>
      </c>
      <c r="D7" s="109">
        <v>198226</v>
      </c>
      <c r="E7" s="42">
        <v>195728</v>
      </c>
      <c r="F7" s="42">
        <v>193548</v>
      </c>
      <c r="G7" s="42">
        <v>191718</v>
      </c>
      <c r="H7" s="42">
        <v>190198</v>
      </c>
    </row>
    <row r="8" spans="1:8" x14ac:dyDescent="0.25">
      <c r="A8" s="70" t="s">
        <v>43</v>
      </c>
      <c r="B8" s="94" t="s">
        <v>193</v>
      </c>
      <c r="C8" s="114" t="s">
        <v>9</v>
      </c>
      <c r="D8" s="109">
        <v>128198</v>
      </c>
      <c r="E8" s="42">
        <v>126010</v>
      </c>
      <c r="F8" s="42">
        <v>124109</v>
      </c>
      <c r="G8" s="42">
        <v>122418</v>
      </c>
      <c r="H8" s="42">
        <v>120968</v>
      </c>
    </row>
    <row r="9" spans="1:8" x14ac:dyDescent="0.25">
      <c r="A9" s="70" t="s">
        <v>44</v>
      </c>
      <c r="B9" s="94" t="s">
        <v>194</v>
      </c>
      <c r="C9" s="114" t="s">
        <v>9</v>
      </c>
      <c r="D9" s="109">
        <v>70028</v>
      </c>
      <c r="E9" s="42">
        <v>69718</v>
      </c>
      <c r="F9" s="42">
        <v>69439</v>
      </c>
      <c r="G9" s="42">
        <v>69300</v>
      </c>
      <c r="H9" s="42">
        <v>69230</v>
      </c>
    </row>
    <row r="10" spans="1:8" ht="31.5" x14ac:dyDescent="0.25">
      <c r="A10" s="70" t="s">
        <v>64</v>
      </c>
      <c r="B10" s="94" t="s">
        <v>236</v>
      </c>
      <c r="C10" s="114" t="s">
        <v>9</v>
      </c>
      <c r="D10" s="109">
        <v>28619</v>
      </c>
      <c r="E10" s="42">
        <v>28380</v>
      </c>
      <c r="F10" s="42">
        <v>28210</v>
      </c>
      <c r="G10" s="42">
        <v>28097</v>
      </c>
      <c r="H10" s="42">
        <v>27985</v>
      </c>
    </row>
    <row r="11" spans="1:8" ht="31.5" x14ac:dyDescent="0.25">
      <c r="A11" s="70" t="s">
        <v>65</v>
      </c>
      <c r="B11" s="94" t="s">
        <v>199</v>
      </c>
      <c r="C11" s="114" t="s">
        <v>9</v>
      </c>
      <c r="D11" s="109">
        <v>111685</v>
      </c>
      <c r="E11" s="42">
        <v>109311</v>
      </c>
      <c r="F11" s="42">
        <v>107185</v>
      </c>
      <c r="G11" s="42">
        <v>105394</v>
      </c>
      <c r="H11" s="42">
        <v>104213</v>
      </c>
    </row>
    <row r="12" spans="1:8" ht="31.5" x14ac:dyDescent="0.25">
      <c r="A12" s="70" t="s">
        <v>66</v>
      </c>
      <c r="B12" s="94" t="s">
        <v>200</v>
      </c>
      <c r="C12" s="114" t="s">
        <v>9</v>
      </c>
      <c r="D12" s="109">
        <f>D7-D10-D11</f>
        <v>57922</v>
      </c>
      <c r="E12" s="42">
        <v>58037</v>
      </c>
      <c r="F12" s="42">
        <f t="shared" ref="F12" si="0">F7-F10-F11</f>
        <v>58153</v>
      </c>
      <c r="G12" s="42">
        <v>58227</v>
      </c>
      <c r="H12" s="42">
        <v>58000</v>
      </c>
    </row>
    <row r="13" spans="1:8" x14ac:dyDescent="0.25">
      <c r="A13" s="71" t="s">
        <v>67</v>
      </c>
      <c r="B13" s="94" t="s">
        <v>81</v>
      </c>
      <c r="C13" s="114" t="s">
        <v>9</v>
      </c>
      <c r="D13" s="109">
        <f>(D7+E7)/2</f>
        <v>196977</v>
      </c>
      <c r="E13" s="42">
        <f>(E7+F7)/2</f>
        <v>194638</v>
      </c>
      <c r="F13" s="42">
        <f>(F7+G7)/2</f>
        <v>192633</v>
      </c>
      <c r="G13" s="42">
        <f>(G7+H7)/2</f>
        <v>190958</v>
      </c>
      <c r="H13" s="42">
        <f>(H7+(H7+H14-H15+H16))/2</f>
        <v>189673</v>
      </c>
    </row>
    <row r="14" spans="1:8" x14ac:dyDescent="0.25">
      <c r="A14" s="72" t="s">
        <v>72</v>
      </c>
      <c r="B14" s="94" t="s">
        <v>62</v>
      </c>
      <c r="C14" s="114" t="s">
        <v>9</v>
      </c>
      <c r="D14" s="109">
        <v>1302</v>
      </c>
      <c r="E14" s="42">
        <v>1330</v>
      </c>
      <c r="F14" s="42">
        <v>1370</v>
      </c>
      <c r="G14" s="42">
        <v>1380</v>
      </c>
      <c r="H14" s="42">
        <v>1400</v>
      </c>
    </row>
    <row r="15" spans="1:8" x14ac:dyDescent="0.25">
      <c r="A15" s="72" t="s">
        <v>73</v>
      </c>
      <c r="B15" s="94" t="s">
        <v>63</v>
      </c>
      <c r="C15" s="114" t="s">
        <v>9</v>
      </c>
      <c r="D15" s="109">
        <v>2860</v>
      </c>
      <c r="E15" s="42">
        <v>3010</v>
      </c>
      <c r="F15" s="42">
        <v>2900</v>
      </c>
      <c r="G15" s="42">
        <v>2800</v>
      </c>
      <c r="H15" s="42">
        <v>2600</v>
      </c>
    </row>
    <row r="16" spans="1:8" x14ac:dyDescent="0.25">
      <c r="A16" s="72" t="s">
        <v>74</v>
      </c>
      <c r="B16" s="94" t="s">
        <v>77</v>
      </c>
      <c r="C16" s="114" t="s">
        <v>9</v>
      </c>
      <c r="D16" s="109">
        <v>-940</v>
      </c>
      <c r="E16" s="42">
        <v>-500</v>
      </c>
      <c r="F16" s="42">
        <v>-300</v>
      </c>
      <c r="G16" s="42">
        <v>-100</v>
      </c>
      <c r="H16" s="42">
        <v>150</v>
      </c>
    </row>
    <row r="17" spans="1:8" ht="31.5" x14ac:dyDescent="0.25">
      <c r="A17" s="72" t="s">
        <v>126</v>
      </c>
      <c r="B17" s="94" t="s">
        <v>10</v>
      </c>
      <c r="C17" s="114" t="s">
        <v>208</v>
      </c>
      <c r="D17" s="110">
        <v>6.6</v>
      </c>
      <c r="E17" s="34">
        <v>6.8</v>
      </c>
      <c r="F17" s="34">
        <f>F14/F13*1000</f>
        <v>7.111969392575519</v>
      </c>
      <c r="G17" s="34">
        <f>G14/G13*1000</f>
        <v>7.2267200117303281</v>
      </c>
      <c r="H17" s="34">
        <f>H14/H13*1000</f>
        <v>7.3811243561287059</v>
      </c>
    </row>
    <row r="18" spans="1:8" ht="31.5" x14ac:dyDescent="0.25">
      <c r="A18" s="72" t="s">
        <v>127</v>
      </c>
      <c r="B18" s="94" t="s">
        <v>11</v>
      </c>
      <c r="C18" s="114" t="s">
        <v>208</v>
      </c>
      <c r="D18" s="110">
        <v>14.5</v>
      </c>
      <c r="E18" s="34">
        <v>15.5</v>
      </c>
      <c r="F18" s="34">
        <f>F15/F13*1000</f>
        <v>15.054533750707304</v>
      </c>
      <c r="G18" s="34">
        <f>G15/G13*1000</f>
        <v>14.662910168728203</v>
      </c>
      <c r="H18" s="34">
        <f>H15/H13*1000</f>
        <v>13.707802375667596</v>
      </c>
    </row>
    <row r="19" spans="1:8" ht="31.5" x14ac:dyDescent="0.25">
      <c r="A19" s="72" t="s">
        <v>128</v>
      </c>
      <c r="B19" s="94" t="s">
        <v>12</v>
      </c>
      <c r="C19" s="114" t="s">
        <v>208</v>
      </c>
      <c r="D19" s="110">
        <v>-7.9</v>
      </c>
      <c r="E19" s="34">
        <v>-8.6999999999999993</v>
      </c>
      <c r="F19" s="34">
        <f>F17-F18</f>
        <v>-7.9425643581317846</v>
      </c>
      <c r="G19" s="34">
        <f>G17-G18</f>
        <v>-7.436190156997875</v>
      </c>
      <c r="H19" s="34">
        <f>H17-H18</f>
        <v>-6.3266780195388899</v>
      </c>
    </row>
    <row r="20" spans="1:8" ht="31.5" x14ac:dyDescent="0.25">
      <c r="A20" s="72" t="s">
        <v>129</v>
      </c>
      <c r="B20" s="94" t="s">
        <v>13</v>
      </c>
      <c r="C20" s="114" t="s">
        <v>208</v>
      </c>
      <c r="D20" s="110">
        <v>-4.8</v>
      </c>
      <c r="E20" s="34">
        <v>-2.6</v>
      </c>
      <c r="F20" s="34">
        <f>F16/F13*1000</f>
        <v>-1.557365560417997</v>
      </c>
      <c r="G20" s="34">
        <f>G16/G13*1000</f>
        <v>-0.52367536316886432</v>
      </c>
      <c r="H20" s="34">
        <f>H16/H13*1000</f>
        <v>0.79083475244236134</v>
      </c>
    </row>
    <row r="21" spans="1:8" x14ac:dyDescent="0.25">
      <c r="A21" s="73" t="s">
        <v>14</v>
      </c>
      <c r="B21" s="95" t="s">
        <v>16</v>
      </c>
      <c r="C21" s="115"/>
      <c r="D21" s="93"/>
      <c r="E21" s="35"/>
      <c r="F21" s="35"/>
      <c r="G21" s="35"/>
      <c r="H21" s="35"/>
    </row>
    <row r="22" spans="1:8" ht="63" x14ac:dyDescent="0.25">
      <c r="A22" s="74">
        <v>1</v>
      </c>
      <c r="B22" s="96" t="s">
        <v>100</v>
      </c>
      <c r="C22" s="114" t="s">
        <v>207</v>
      </c>
      <c r="D22" s="110">
        <v>110916.9</v>
      </c>
      <c r="E22" s="34">
        <f>E24+E26+E35+E37</f>
        <v>129503.31026829999</v>
      </c>
      <c r="F22" s="34">
        <f>F24+F26+F35+F37</f>
        <v>143079.26834698149</v>
      </c>
      <c r="G22" s="34">
        <f>G24+G26+G35+G37</f>
        <v>168165.95091509033</v>
      </c>
      <c r="H22" s="34">
        <f>H24+H26+H35+H37</f>
        <v>184083.1660051996</v>
      </c>
    </row>
    <row r="23" spans="1:8" ht="31.5" x14ac:dyDescent="0.25">
      <c r="A23" s="74"/>
      <c r="B23" s="96" t="s">
        <v>17</v>
      </c>
      <c r="C23" s="116" t="s">
        <v>18</v>
      </c>
      <c r="D23" s="110">
        <v>107.6</v>
      </c>
      <c r="E23" s="34">
        <f>(D24*E25+D26*E27+D35*E36+D37*E38)/D22</f>
        <v>114.01224899000964</v>
      </c>
      <c r="F23" s="34">
        <f>(E24*F25+E26*F27+E35*F36+E37*F38)/E22</f>
        <v>107.11710146103279</v>
      </c>
      <c r="G23" s="34">
        <f>(F24*G25+F26*G27+F35*G36+F37*G38)/F22</f>
        <v>113.11529467248322</v>
      </c>
      <c r="H23" s="34">
        <f>(G24*H25+G26*H27+G35*H36+G37*H38)/G22</f>
        <v>105.12585094185324</v>
      </c>
    </row>
    <row r="24" spans="1:8" ht="78.75" x14ac:dyDescent="0.25">
      <c r="A24" s="74" t="s">
        <v>64</v>
      </c>
      <c r="B24" s="96" t="s">
        <v>162</v>
      </c>
      <c r="C24" s="114" t="s">
        <v>207</v>
      </c>
      <c r="D24" s="110">
        <v>7361.9</v>
      </c>
      <c r="E24" s="34">
        <f>D24*E25*'Входные данные'!C9/10000</f>
        <v>8749.1175407999999</v>
      </c>
      <c r="F24" s="34">
        <f>E24*F25*'Входные данные'!D9/10000</f>
        <v>9049.037290098624</v>
      </c>
      <c r="G24" s="34">
        <f>F24*G25*'Входные данные'!E9/10000</f>
        <v>9562.2986851930164</v>
      </c>
      <c r="H24" s="34">
        <f>G24*H25*'Входные данные'!F9/10000</f>
        <v>10431.989750611321</v>
      </c>
    </row>
    <row r="25" spans="1:8" ht="31.5" x14ac:dyDescent="0.25">
      <c r="A25" s="74"/>
      <c r="B25" s="96" t="s">
        <v>20</v>
      </c>
      <c r="C25" s="116" t="s">
        <v>18</v>
      </c>
      <c r="D25" s="110">
        <v>106.5</v>
      </c>
      <c r="E25" s="34">
        <v>100.8</v>
      </c>
      <c r="F25" s="34">
        <v>102</v>
      </c>
      <c r="G25" s="34">
        <v>102</v>
      </c>
      <c r="H25" s="34">
        <v>105</v>
      </c>
    </row>
    <row r="26" spans="1:8" ht="78.75" x14ac:dyDescent="0.25">
      <c r="A26" s="75">
        <v>3</v>
      </c>
      <c r="B26" s="96" t="s">
        <v>163</v>
      </c>
      <c r="C26" s="114" t="s">
        <v>207</v>
      </c>
      <c r="D26" s="110">
        <v>64640.5</v>
      </c>
      <c r="E26" s="34">
        <v>75922.399999999994</v>
      </c>
      <c r="F26" s="34">
        <v>85936</v>
      </c>
      <c r="G26" s="34">
        <v>108038</v>
      </c>
      <c r="H26" s="34">
        <v>120005</v>
      </c>
    </row>
    <row r="27" spans="1:8" ht="31.5" x14ac:dyDescent="0.25">
      <c r="A27" s="75"/>
      <c r="B27" s="96" t="s">
        <v>20</v>
      </c>
      <c r="C27" s="116" t="s">
        <v>18</v>
      </c>
      <c r="D27" s="110">
        <v>105.1</v>
      </c>
      <c r="E27" s="34">
        <v>117.5</v>
      </c>
      <c r="F27" s="34">
        <v>110</v>
      </c>
      <c r="G27" s="34">
        <v>121</v>
      </c>
      <c r="H27" s="34">
        <v>106.6</v>
      </c>
    </row>
    <row r="28" spans="1:8" x14ac:dyDescent="0.25">
      <c r="A28" s="72"/>
      <c r="B28" s="96" t="s">
        <v>8</v>
      </c>
      <c r="C28" s="116"/>
      <c r="D28" s="111"/>
      <c r="E28" s="36"/>
      <c r="F28" s="36"/>
      <c r="G28" s="36"/>
      <c r="H28" s="36"/>
    </row>
    <row r="29" spans="1:8" ht="31.5" x14ac:dyDescent="0.25">
      <c r="A29" s="76" t="s">
        <v>50</v>
      </c>
      <c r="B29" s="96" t="s">
        <v>108</v>
      </c>
      <c r="C29" s="114" t="s">
        <v>207</v>
      </c>
      <c r="D29" s="110">
        <v>38176.6</v>
      </c>
      <c r="E29" s="34">
        <f>D29*E30*'Входные данные'!C19/10000</f>
        <v>42610.812089999999</v>
      </c>
      <c r="F29" s="34">
        <f>E29*F30*'Входные данные'!D19/10000</f>
        <v>45513.034501449903</v>
      </c>
      <c r="G29" s="34">
        <f>F29*G30*'Входные данные'!E19/10000</f>
        <v>48706.684132416645</v>
      </c>
      <c r="H29" s="34">
        <f>G29*H30*'Входные данные'!F19/10000</f>
        <v>52782.459460617269</v>
      </c>
    </row>
    <row r="30" spans="1:8" ht="31.5" x14ac:dyDescent="0.25">
      <c r="A30" s="76"/>
      <c r="B30" s="96" t="s">
        <v>20</v>
      </c>
      <c r="C30" s="116" t="s">
        <v>18</v>
      </c>
      <c r="D30" s="110">
        <v>96.6</v>
      </c>
      <c r="E30" s="34">
        <v>105</v>
      </c>
      <c r="F30" s="34">
        <v>103</v>
      </c>
      <c r="G30" s="34">
        <v>103</v>
      </c>
      <c r="H30" s="34">
        <v>104</v>
      </c>
    </row>
    <row r="31" spans="1:8" ht="31.5" x14ac:dyDescent="0.25">
      <c r="A31" s="76" t="s">
        <v>51</v>
      </c>
      <c r="B31" s="96" t="s">
        <v>111</v>
      </c>
      <c r="C31" s="114" t="s">
        <v>207</v>
      </c>
      <c r="D31" s="110">
        <v>8811.7000000000007</v>
      </c>
      <c r="E31" s="34">
        <f>D31*E32*'Входные данные'!C22/10000</f>
        <v>17845.155242200002</v>
      </c>
      <c r="F31" s="34">
        <f>E31*F32*'Входные данные'!D22/10000</f>
        <v>19521.172222547426</v>
      </c>
      <c r="G31" s="34">
        <f>F31*G32*'Входные данные'!E22/10000</f>
        <v>21702.27279497265</v>
      </c>
      <c r="H31" s="34">
        <f>G31*H32*'Входные данные'!F22/10000</f>
        <v>24243.174893808053</v>
      </c>
    </row>
    <row r="32" spans="1:8" ht="31.5" x14ac:dyDescent="0.25">
      <c r="A32" s="76"/>
      <c r="B32" s="96" t="s">
        <v>20</v>
      </c>
      <c r="C32" s="116" t="s">
        <v>18</v>
      </c>
      <c r="D32" s="110">
        <v>148.30000000000001</v>
      </c>
      <c r="E32" s="34">
        <v>189.8</v>
      </c>
      <c r="F32" s="34">
        <v>106</v>
      </c>
      <c r="G32" s="34">
        <v>107</v>
      </c>
      <c r="H32" s="34">
        <v>107</v>
      </c>
    </row>
    <row r="33" spans="1:11" ht="31.5" x14ac:dyDescent="0.25">
      <c r="A33" s="76" t="s">
        <v>52</v>
      </c>
      <c r="B33" s="96" t="s">
        <v>114</v>
      </c>
      <c r="C33" s="114" t="s">
        <v>207</v>
      </c>
      <c r="D33" s="110">
        <v>7765.9</v>
      </c>
      <c r="E33" s="34">
        <f>D33*E34*'Входные данные'!C25/10000</f>
        <v>8577.5918679999995</v>
      </c>
      <c r="F33" s="34">
        <f>E33*F34*'Входные данные'!D25/10000</f>
        <v>9090.3603098690401</v>
      </c>
      <c r="G33" s="34">
        <f>F33*G34*'Входные данные'!E25/10000</f>
        <v>9652.3263842251436</v>
      </c>
      <c r="H33" s="34">
        <f>G33*H34*'Входные данные'!F25/10000</f>
        <v>10268.72394712176</v>
      </c>
    </row>
    <row r="34" spans="1:11" ht="31.5" x14ac:dyDescent="0.25">
      <c r="A34" s="76"/>
      <c r="B34" s="96" t="s">
        <v>20</v>
      </c>
      <c r="C34" s="116" t="s">
        <v>18</v>
      </c>
      <c r="D34" s="110">
        <v>114.7</v>
      </c>
      <c r="E34" s="34">
        <v>106</v>
      </c>
      <c r="F34" s="34">
        <v>102</v>
      </c>
      <c r="G34" s="34">
        <v>102</v>
      </c>
      <c r="H34" s="34">
        <v>102</v>
      </c>
    </row>
    <row r="35" spans="1:11" s="9" customFormat="1" ht="94.5" x14ac:dyDescent="0.25">
      <c r="A35" s="76">
        <v>4</v>
      </c>
      <c r="B35" s="96" t="s">
        <v>164</v>
      </c>
      <c r="C35" s="114" t="s">
        <v>207</v>
      </c>
      <c r="D35" s="110">
        <v>34614.199999999997</v>
      </c>
      <c r="E35" s="34">
        <v>39596.5</v>
      </c>
      <c r="F35" s="34">
        <f>E35*F36*'Входные данные'!D36/10000</f>
        <v>42415.770799999998</v>
      </c>
      <c r="G35" s="34">
        <f>F35*G36*'Входные данные'!E36/10000</f>
        <v>44553.525648319999</v>
      </c>
      <c r="H35" s="34">
        <f>G35*H36*'Входные данные'!F36/10000</f>
        <v>47262.380007737855</v>
      </c>
    </row>
    <row r="36" spans="1:11" s="9" customFormat="1" ht="31.5" x14ac:dyDescent="0.25">
      <c r="A36" s="76"/>
      <c r="B36" s="96" t="s">
        <v>20</v>
      </c>
      <c r="C36" s="116" t="s">
        <v>18</v>
      </c>
      <c r="D36" s="110">
        <v>105.2</v>
      </c>
      <c r="E36" s="34">
        <v>110</v>
      </c>
      <c r="F36" s="34">
        <v>103</v>
      </c>
      <c r="G36" s="34">
        <v>101</v>
      </c>
      <c r="H36" s="34">
        <v>102</v>
      </c>
    </row>
    <row r="37" spans="1:11" s="9" customFormat="1" ht="110.25" x14ac:dyDescent="0.25">
      <c r="A37" s="76" t="s">
        <v>67</v>
      </c>
      <c r="B37" s="96" t="s">
        <v>165</v>
      </c>
      <c r="C37" s="114" t="s">
        <v>207</v>
      </c>
      <c r="D37" s="110">
        <v>4300.3</v>
      </c>
      <c r="E37" s="34">
        <f>D37*E38*'Входные данные'!C39/10000</f>
        <v>5235.2927275000002</v>
      </c>
      <c r="F37" s="34">
        <f>E37*F38*'Входные данные'!D39/10000</f>
        <v>5678.460256882875</v>
      </c>
      <c r="G37" s="34">
        <f>F37*G38*'Входные данные'!E39/10000</f>
        <v>6012.1265815773122</v>
      </c>
      <c r="H37" s="34">
        <f>G37*H38*'Входные данные'!F39/10000</f>
        <v>6383.7962468504211</v>
      </c>
    </row>
    <row r="38" spans="1:11" ht="31.5" x14ac:dyDescent="0.25">
      <c r="A38" s="98"/>
      <c r="B38" s="96" t="s">
        <v>20</v>
      </c>
      <c r="C38" s="116" t="s">
        <v>18</v>
      </c>
      <c r="D38" s="110">
        <v>252.1</v>
      </c>
      <c r="E38" s="34">
        <v>116.5</v>
      </c>
      <c r="F38" s="34">
        <v>105</v>
      </c>
      <c r="G38" s="34">
        <v>102</v>
      </c>
      <c r="H38" s="34">
        <v>102</v>
      </c>
      <c r="I38" s="9"/>
      <c r="J38" s="9"/>
      <c r="K38" s="9"/>
    </row>
    <row r="39" spans="1:11" x14ac:dyDescent="0.25">
      <c r="A39" s="77" t="s">
        <v>15</v>
      </c>
      <c r="B39" s="107" t="s">
        <v>22</v>
      </c>
      <c r="C39" s="116"/>
      <c r="D39" s="110"/>
      <c r="E39" s="34"/>
      <c r="F39" s="34"/>
      <c r="G39" s="34"/>
      <c r="H39" s="34"/>
      <c r="I39" s="9"/>
      <c r="J39" s="9"/>
      <c r="K39" s="9"/>
    </row>
    <row r="40" spans="1:11" s="9" customFormat="1" x14ac:dyDescent="0.25">
      <c r="A40" s="76">
        <v>1</v>
      </c>
      <c r="B40" s="94" t="s">
        <v>156</v>
      </c>
      <c r="C40" s="114" t="s">
        <v>207</v>
      </c>
      <c r="D40" s="110">
        <v>13549</v>
      </c>
      <c r="E40" s="34">
        <v>14644.6</v>
      </c>
      <c r="F40" s="34">
        <v>15607.6</v>
      </c>
      <c r="G40" s="34">
        <v>16714.400000000001</v>
      </c>
      <c r="H40" s="34">
        <v>18187.8</v>
      </c>
      <c r="I40" s="1"/>
      <c r="J40" s="1"/>
      <c r="K40" s="1"/>
    </row>
    <row r="41" spans="1:11" s="9" customFormat="1" ht="31.5" x14ac:dyDescent="0.25">
      <c r="A41" s="76"/>
      <c r="B41" s="94" t="s">
        <v>219</v>
      </c>
      <c r="C41" s="116" t="s">
        <v>18</v>
      </c>
      <c r="D41" s="110">
        <v>103</v>
      </c>
      <c r="E41" s="34">
        <v>103</v>
      </c>
      <c r="F41" s="34">
        <v>102.8</v>
      </c>
      <c r="G41" s="34">
        <v>103.1</v>
      </c>
      <c r="H41" s="34">
        <v>104.6</v>
      </c>
      <c r="I41" s="1"/>
      <c r="J41" s="1"/>
      <c r="K41" s="1"/>
    </row>
    <row r="42" spans="1:11" s="9" customFormat="1" x14ac:dyDescent="0.25">
      <c r="A42" s="76" t="s">
        <v>43</v>
      </c>
      <c r="B42" s="94" t="s">
        <v>82</v>
      </c>
      <c r="C42" s="114" t="s">
        <v>207</v>
      </c>
      <c r="D42" s="110">
        <v>1873.7</v>
      </c>
      <c r="E42" s="34">
        <f>D42*E43*'Входные данные'!C40/10000</f>
        <v>1993.2607969999999</v>
      </c>
      <c r="F42" s="34">
        <f>E42*F43*'Входные данные'!D40/10000</f>
        <v>2055.3110056106098</v>
      </c>
      <c r="G42" s="34">
        <f>F42*G43*'Входные данные'!E40/10000</f>
        <v>2154.8024454592023</v>
      </c>
      <c r="H42" s="34">
        <f>G42*H43*'Входные данные'!F40/10000</f>
        <v>2243.2355378208476</v>
      </c>
      <c r="I42" s="1"/>
      <c r="J42" s="1"/>
      <c r="K42" s="1"/>
    </row>
    <row r="43" spans="1:11" s="9" customFormat="1" ht="31.5" x14ac:dyDescent="0.25">
      <c r="A43" s="76"/>
      <c r="B43" s="94" t="s">
        <v>220</v>
      </c>
      <c r="C43" s="116" t="s">
        <v>18</v>
      </c>
      <c r="D43" s="110">
        <v>102.3</v>
      </c>
      <c r="E43" s="34">
        <v>101.8</v>
      </c>
      <c r="F43" s="34">
        <v>100.5</v>
      </c>
      <c r="G43" s="34">
        <v>101.1</v>
      </c>
      <c r="H43" s="34">
        <v>100.1</v>
      </c>
      <c r="I43" s="1"/>
      <c r="J43" s="1"/>
      <c r="K43" s="1"/>
    </row>
    <row r="44" spans="1:11" x14ac:dyDescent="0.25">
      <c r="A44" s="76" t="s">
        <v>44</v>
      </c>
      <c r="B44" s="94" t="s">
        <v>83</v>
      </c>
      <c r="C44" s="114" t="s">
        <v>207</v>
      </c>
      <c r="D44" s="110">
        <v>11675.3</v>
      </c>
      <c r="E44" s="34">
        <f>D44*E45*'Входные данные'!C41/10000</f>
        <v>12651.355079999999</v>
      </c>
      <c r="F44" s="34">
        <f>E44*F45*'Входные данные'!D41/10000</f>
        <v>13552.333983377277</v>
      </c>
      <c r="G44" s="34">
        <f>F44*G45*'Входные данные'!E41/10000</f>
        <v>14559.624759025779</v>
      </c>
      <c r="H44" s="34">
        <f>G44*H45*'Входные данные'!F41/10000</f>
        <v>15944.536266104311</v>
      </c>
    </row>
    <row r="45" spans="1:11" ht="31.5" x14ac:dyDescent="0.25">
      <c r="A45" s="76"/>
      <c r="B45" s="94" t="s">
        <v>221</v>
      </c>
      <c r="C45" s="114" t="s">
        <v>68</v>
      </c>
      <c r="D45" s="110">
        <v>103.4</v>
      </c>
      <c r="E45" s="34">
        <v>103.2</v>
      </c>
      <c r="F45" s="34">
        <v>103.2</v>
      </c>
      <c r="G45" s="34">
        <v>103.4</v>
      </c>
      <c r="H45" s="34">
        <v>105.3</v>
      </c>
    </row>
    <row r="46" spans="1:11" x14ac:dyDescent="0.25">
      <c r="A46" s="77" t="s">
        <v>21</v>
      </c>
      <c r="B46" s="100" t="s">
        <v>30</v>
      </c>
      <c r="C46" s="117"/>
      <c r="D46" s="99"/>
      <c r="E46" s="14"/>
      <c r="F46" s="14"/>
      <c r="G46" s="14"/>
      <c r="H46" s="14"/>
    </row>
    <row r="47" spans="1:11" ht="31.5" x14ac:dyDescent="0.25">
      <c r="A47" s="78">
        <v>1</v>
      </c>
      <c r="B47" s="94" t="s">
        <v>132</v>
      </c>
      <c r="C47" s="114" t="s">
        <v>207</v>
      </c>
      <c r="D47" s="110">
        <v>1589.8</v>
      </c>
      <c r="E47" s="34">
        <f>D47*E48*'Входные данные'!C50/10000</f>
        <v>1706.3259807999998</v>
      </c>
      <c r="F47" s="34">
        <f>E47*F48*'Входные данные'!D50/10000</f>
        <v>1852.667322217331</v>
      </c>
      <c r="G47" s="34">
        <f>F47*G48*'Входные данные'!E50/10000</f>
        <v>2017.3546258238741</v>
      </c>
      <c r="H47" s="34">
        <f>G47*H48*'Входные данные'!F50/10000</f>
        <v>2194.569142929372</v>
      </c>
    </row>
    <row r="48" spans="1:11" ht="31.5" x14ac:dyDescent="0.25">
      <c r="A48" s="79"/>
      <c r="B48" s="94" t="s">
        <v>20</v>
      </c>
      <c r="C48" s="114" t="s">
        <v>18</v>
      </c>
      <c r="D48" s="110">
        <v>101</v>
      </c>
      <c r="E48" s="34">
        <v>103.6</v>
      </c>
      <c r="F48" s="34">
        <v>104.2</v>
      </c>
      <c r="G48" s="34">
        <v>104.3</v>
      </c>
      <c r="H48" s="34">
        <v>104.1</v>
      </c>
    </row>
    <row r="49" spans="1:8" ht="31.5" x14ac:dyDescent="0.25">
      <c r="A49" s="72">
        <v>2</v>
      </c>
      <c r="B49" s="94" t="s">
        <v>70</v>
      </c>
      <c r="C49" s="114" t="s">
        <v>261</v>
      </c>
      <c r="D49" s="109">
        <v>256.39999999999998</v>
      </c>
      <c r="E49" s="42">
        <v>188</v>
      </c>
      <c r="F49" s="42">
        <v>190</v>
      </c>
      <c r="G49" s="42">
        <v>200</v>
      </c>
      <c r="H49" s="42">
        <v>200</v>
      </c>
    </row>
    <row r="50" spans="1:8" ht="31.5" x14ac:dyDescent="0.25">
      <c r="A50" s="72" t="s">
        <v>53</v>
      </c>
      <c r="B50" s="94" t="s">
        <v>205</v>
      </c>
      <c r="C50" s="114" t="s">
        <v>261</v>
      </c>
      <c r="D50" s="109">
        <v>240.6</v>
      </c>
      <c r="E50" s="42">
        <v>183</v>
      </c>
      <c r="F50" s="42">
        <v>185</v>
      </c>
      <c r="G50" s="42">
        <v>190</v>
      </c>
      <c r="H50" s="42">
        <v>195</v>
      </c>
    </row>
    <row r="51" spans="1:8" ht="31.5" x14ac:dyDescent="0.25">
      <c r="A51" s="72">
        <v>3</v>
      </c>
      <c r="B51" s="94" t="s">
        <v>133</v>
      </c>
      <c r="C51" s="114" t="s">
        <v>33</v>
      </c>
      <c r="D51" s="112">
        <v>29.4</v>
      </c>
      <c r="E51" s="43">
        <v>31.02</v>
      </c>
      <c r="F51" s="43">
        <v>32</v>
      </c>
      <c r="G51" s="43">
        <v>33.04</v>
      </c>
      <c r="H51" s="43">
        <v>33.04</v>
      </c>
    </row>
    <row r="52" spans="1:8" ht="47.25" x14ac:dyDescent="0.25">
      <c r="A52" s="72" t="s">
        <v>66</v>
      </c>
      <c r="B52" s="94" t="s">
        <v>239</v>
      </c>
      <c r="C52" s="114" t="s">
        <v>240</v>
      </c>
      <c r="D52" s="112"/>
      <c r="E52" s="43"/>
      <c r="F52" s="43"/>
      <c r="G52" s="43"/>
      <c r="H52" s="43"/>
    </row>
    <row r="53" spans="1:8" x14ac:dyDescent="0.25">
      <c r="A53" s="72" t="s">
        <v>249</v>
      </c>
      <c r="B53" s="101" t="s">
        <v>241</v>
      </c>
      <c r="C53" s="118"/>
      <c r="D53" s="112"/>
      <c r="E53" s="43"/>
      <c r="F53" s="43"/>
      <c r="G53" s="43"/>
      <c r="H53" s="43"/>
    </row>
    <row r="54" spans="1:8" x14ac:dyDescent="0.25">
      <c r="A54" s="72"/>
      <c r="B54" s="94" t="s">
        <v>243</v>
      </c>
      <c r="C54" s="114" t="s">
        <v>242</v>
      </c>
      <c r="D54" s="112"/>
      <c r="E54" s="43"/>
      <c r="F54" s="43"/>
      <c r="G54" s="43"/>
      <c r="H54" s="44">
        <v>2E-3</v>
      </c>
    </row>
    <row r="55" spans="1:8" x14ac:dyDescent="0.25">
      <c r="A55" s="72" t="s">
        <v>250</v>
      </c>
      <c r="B55" s="101" t="s">
        <v>244</v>
      </c>
      <c r="C55" s="114"/>
      <c r="D55" s="112"/>
      <c r="E55" s="43"/>
      <c r="F55" s="43"/>
      <c r="G55" s="43"/>
      <c r="H55" s="43"/>
    </row>
    <row r="56" spans="1:8" ht="31.5" x14ac:dyDescent="0.25">
      <c r="A56" s="72"/>
      <c r="B56" s="94" t="s">
        <v>245</v>
      </c>
      <c r="C56" s="114" t="s">
        <v>248</v>
      </c>
      <c r="D56" s="112"/>
      <c r="E56" s="43"/>
      <c r="F56" s="43"/>
      <c r="G56" s="44">
        <v>2.631578947368421E-3</v>
      </c>
      <c r="H56" s="43"/>
    </row>
    <row r="57" spans="1:8" ht="31.5" x14ac:dyDescent="0.25">
      <c r="A57" s="72"/>
      <c r="B57" s="94" t="s">
        <v>246</v>
      </c>
      <c r="C57" s="118" t="s">
        <v>248</v>
      </c>
      <c r="D57" s="112"/>
      <c r="E57" s="43"/>
      <c r="F57" s="43"/>
      <c r="G57" s="43"/>
      <c r="H57" s="45">
        <v>1.2500000000000001E-2</v>
      </c>
    </row>
    <row r="58" spans="1:8" x14ac:dyDescent="0.25">
      <c r="A58" s="72"/>
      <c r="B58" s="94" t="s">
        <v>247</v>
      </c>
      <c r="C58" s="118" t="s">
        <v>248</v>
      </c>
      <c r="D58" s="112"/>
      <c r="E58" s="43"/>
      <c r="F58" s="45">
        <v>0.05</v>
      </c>
      <c r="G58" s="43"/>
      <c r="H58" s="43"/>
    </row>
    <row r="59" spans="1:8" x14ac:dyDescent="0.25">
      <c r="A59" s="72" t="s">
        <v>251</v>
      </c>
      <c r="B59" s="101" t="s">
        <v>258</v>
      </c>
      <c r="C59" s="114"/>
      <c r="D59" s="112"/>
      <c r="E59" s="43"/>
      <c r="F59" s="43"/>
      <c r="G59" s="43"/>
      <c r="H59" s="43"/>
    </row>
    <row r="60" spans="1:8" ht="47.25" x14ac:dyDescent="0.25">
      <c r="A60" s="72"/>
      <c r="B60" s="94" t="s">
        <v>252</v>
      </c>
      <c r="C60" s="114" t="s">
        <v>253</v>
      </c>
      <c r="D60" s="112"/>
      <c r="E60" s="43"/>
      <c r="F60" s="44">
        <v>6.6666666666666671E-3</v>
      </c>
      <c r="G60" s="43"/>
      <c r="H60" s="43"/>
    </row>
    <row r="61" spans="1:8" ht="47.25" x14ac:dyDescent="0.25">
      <c r="A61" s="72"/>
      <c r="B61" s="94" t="s">
        <v>254</v>
      </c>
      <c r="C61" s="114" t="s">
        <v>253</v>
      </c>
      <c r="D61" s="112"/>
      <c r="E61" s="43"/>
      <c r="F61" s="43"/>
      <c r="G61" s="43"/>
      <c r="H61" s="45">
        <v>2.5000000000000001E-2</v>
      </c>
    </row>
    <row r="62" spans="1:8" x14ac:dyDescent="0.25">
      <c r="A62" s="72" t="s">
        <v>255</v>
      </c>
      <c r="B62" s="101" t="s">
        <v>259</v>
      </c>
      <c r="C62" s="114"/>
      <c r="D62" s="112"/>
      <c r="E62" s="43"/>
      <c r="F62" s="43"/>
      <c r="G62" s="43"/>
      <c r="H62" s="43"/>
    </row>
    <row r="63" spans="1:8" ht="31.5" x14ac:dyDescent="0.25">
      <c r="A63" s="72"/>
      <c r="B63" s="94" t="s">
        <v>256</v>
      </c>
      <c r="C63" s="114" t="s">
        <v>260</v>
      </c>
      <c r="D63" s="112"/>
      <c r="E63" s="43"/>
      <c r="F63" s="43"/>
      <c r="G63" s="43"/>
      <c r="H63" s="45">
        <v>3.3333333333333333E-2</v>
      </c>
    </row>
    <row r="64" spans="1:8" ht="47.25" x14ac:dyDescent="0.25">
      <c r="A64" s="72"/>
      <c r="B64" s="94" t="s">
        <v>257</v>
      </c>
      <c r="C64" s="114" t="s">
        <v>260</v>
      </c>
      <c r="D64" s="112"/>
      <c r="E64" s="43"/>
      <c r="F64" s="43"/>
      <c r="G64" s="43"/>
      <c r="H64" s="44">
        <v>3.1250000000000002E-3</v>
      </c>
    </row>
    <row r="65" spans="1:8" x14ac:dyDescent="0.25">
      <c r="A65" s="77" t="s">
        <v>23</v>
      </c>
      <c r="B65" s="100" t="s">
        <v>35</v>
      </c>
      <c r="C65" s="117"/>
      <c r="D65" s="99"/>
      <c r="E65" s="14"/>
      <c r="F65" s="14"/>
      <c r="G65" s="14"/>
      <c r="H65" s="14"/>
    </row>
    <row r="66" spans="1:8" ht="31.5" x14ac:dyDescent="0.25">
      <c r="A66" s="72" t="s">
        <v>125</v>
      </c>
      <c r="B66" s="94" t="s">
        <v>79</v>
      </c>
      <c r="C66" s="114" t="s">
        <v>75</v>
      </c>
      <c r="D66" s="110">
        <v>9.3000000000000007</v>
      </c>
      <c r="E66" s="34">
        <v>10.3</v>
      </c>
      <c r="F66" s="34">
        <v>14.1</v>
      </c>
      <c r="G66" s="34">
        <v>14.1</v>
      </c>
      <c r="H66" s="34">
        <v>14.1</v>
      </c>
    </row>
    <row r="67" spans="1:8" ht="47.25" x14ac:dyDescent="0.25">
      <c r="A67" s="71" t="s">
        <v>64</v>
      </c>
      <c r="B67" s="94" t="s">
        <v>192</v>
      </c>
      <c r="C67" s="114" t="s">
        <v>75</v>
      </c>
      <c r="D67" s="110">
        <v>6.2</v>
      </c>
      <c r="E67" s="34">
        <v>6.2</v>
      </c>
      <c r="F67" s="34">
        <v>6.2</v>
      </c>
      <c r="G67" s="34">
        <v>6.2</v>
      </c>
      <c r="H67" s="34">
        <v>6.2</v>
      </c>
    </row>
    <row r="68" spans="1:8" ht="63" x14ac:dyDescent="0.25">
      <c r="A68" s="71" t="s">
        <v>65</v>
      </c>
      <c r="B68" s="94" t="s">
        <v>166</v>
      </c>
      <c r="C68" s="114" t="s">
        <v>7</v>
      </c>
      <c r="D68" s="110">
        <f>D67/D66*100</f>
        <v>66.666666666666657</v>
      </c>
      <c r="E68" s="34">
        <f>E67/E66*100</f>
        <v>60.194174757281552</v>
      </c>
      <c r="F68" s="34">
        <f>F67/F66*100</f>
        <v>43.971631205673759</v>
      </c>
      <c r="G68" s="34">
        <f>G67/G66*100</f>
        <v>43.971631205673759</v>
      </c>
      <c r="H68" s="34">
        <f>H67/H66*100</f>
        <v>43.971631205673759</v>
      </c>
    </row>
    <row r="69" spans="1:8" x14ac:dyDescent="0.25">
      <c r="A69" s="77" t="s">
        <v>24</v>
      </c>
      <c r="B69" s="100" t="s">
        <v>25</v>
      </c>
      <c r="C69" s="117"/>
      <c r="D69" s="99"/>
      <c r="E69" s="14"/>
      <c r="F69" s="14"/>
      <c r="G69" s="14"/>
      <c r="H69" s="14"/>
    </row>
    <row r="70" spans="1:8" x14ac:dyDescent="0.25">
      <c r="A70" s="80">
        <v>1</v>
      </c>
      <c r="B70" s="102" t="s">
        <v>161</v>
      </c>
      <c r="C70" s="114" t="s">
        <v>207</v>
      </c>
      <c r="D70" s="110">
        <v>27435</v>
      </c>
      <c r="E70" s="34">
        <f>D70*E71*'Входные данные'!C44/10000</f>
        <v>29074.076640000003</v>
      </c>
      <c r="F70" s="34">
        <f>E70*F71*'Входные данные'!D44/10000</f>
        <v>31628.205198747368</v>
      </c>
      <c r="G70" s="34">
        <f>F70*G71*'Входные данные'!E44/10000</f>
        <v>34143.311704356965</v>
      </c>
      <c r="H70" s="34">
        <f>G70*H71*'Входные данные'!F44/10000</f>
        <v>36929.405939432494</v>
      </c>
    </row>
    <row r="71" spans="1:8" ht="31.5" x14ac:dyDescent="0.25">
      <c r="A71" s="80"/>
      <c r="B71" s="102"/>
      <c r="C71" s="114" t="s">
        <v>26</v>
      </c>
      <c r="D71" s="110">
        <v>111</v>
      </c>
      <c r="E71" s="34">
        <v>99.6</v>
      </c>
      <c r="F71" s="34">
        <v>104.3</v>
      </c>
      <c r="G71" s="34">
        <v>103.9</v>
      </c>
      <c r="H71" s="34">
        <v>104</v>
      </c>
    </row>
    <row r="72" spans="1:8" x14ac:dyDescent="0.25">
      <c r="A72" s="81" t="s">
        <v>64</v>
      </c>
      <c r="B72" s="103" t="s">
        <v>71</v>
      </c>
      <c r="C72" s="114" t="s">
        <v>207</v>
      </c>
      <c r="D72" s="110">
        <v>6243.8</v>
      </c>
      <c r="E72" s="34">
        <f>D72*E73*'Входные данные'!C46/10000</f>
        <v>8368.7212349999991</v>
      </c>
      <c r="F72" s="34">
        <f>E72*F73*'Входные данные'!D46/10000</f>
        <v>9016.8284823233389</v>
      </c>
      <c r="G72" s="34">
        <f>F72*G73*'Входные данные'!E46/10000</f>
        <v>9808.947847666961</v>
      </c>
      <c r="H72" s="34">
        <f>G72*H73*'Входные данные'!F46/10000</f>
        <v>10629.760603559733</v>
      </c>
    </row>
    <row r="73" spans="1:8" ht="31.5" x14ac:dyDescent="0.25">
      <c r="A73" s="81"/>
      <c r="B73" s="103"/>
      <c r="C73" s="116" t="s">
        <v>26</v>
      </c>
      <c r="D73" s="110">
        <v>188.5</v>
      </c>
      <c r="E73" s="34">
        <v>129.5</v>
      </c>
      <c r="F73" s="34">
        <v>103.8</v>
      </c>
      <c r="G73" s="34">
        <v>104.3</v>
      </c>
      <c r="H73" s="34">
        <v>104</v>
      </c>
    </row>
    <row r="74" spans="1:8" x14ac:dyDescent="0.25">
      <c r="A74" s="82" t="s">
        <v>65</v>
      </c>
      <c r="B74" s="104" t="s">
        <v>224</v>
      </c>
      <c r="C74" s="114" t="s">
        <v>207</v>
      </c>
      <c r="D74" s="110">
        <v>368.7</v>
      </c>
      <c r="E74" s="34">
        <v>597.6</v>
      </c>
      <c r="F74" s="34">
        <v>621.5</v>
      </c>
      <c r="G74" s="34">
        <v>646.29999999999995</v>
      </c>
      <c r="H74" s="34">
        <v>672.1</v>
      </c>
    </row>
    <row r="75" spans="1:8" ht="31.5" x14ac:dyDescent="0.25">
      <c r="A75" s="83"/>
      <c r="B75" s="105"/>
      <c r="C75" s="116" t="s">
        <v>26</v>
      </c>
      <c r="D75" s="110">
        <v>76.5</v>
      </c>
      <c r="E75" s="34">
        <v>162</v>
      </c>
      <c r="F75" s="34">
        <v>104</v>
      </c>
      <c r="G75" s="34">
        <v>104</v>
      </c>
      <c r="H75" s="34">
        <v>104</v>
      </c>
    </row>
    <row r="76" spans="1:8" x14ac:dyDescent="0.25">
      <c r="A76" s="77" t="s">
        <v>27</v>
      </c>
      <c r="B76" s="100" t="s">
        <v>213</v>
      </c>
      <c r="C76" s="116"/>
      <c r="D76" s="110"/>
      <c r="E76" s="34"/>
      <c r="F76" s="34"/>
      <c r="G76" s="34"/>
      <c r="H76" s="34"/>
    </row>
    <row r="77" spans="1:8" ht="31.5" x14ac:dyDescent="0.25">
      <c r="A77" s="84" t="s">
        <v>125</v>
      </c>
      <c r="B77" s="94" t="s">
        <v>202</v>
      </c>
      <c r="C77" s="114" t="s">
        <v>203</v>
      </c>
      <c r="D77" s="109">
        <v>6433</v>
      </c>
      <c r="E77" s="42">
        <v>6433</v>
      </c>
      <c r="F77" s="42">
        <v>6497</v>
      </c>
      <c r="G77" s="42">
        <v>6562</v>
      </c>
      <c r="H77" s="42">
        <v>6628</v>
      </c>
    </row>
    <row r="78" spans="1:8" ht="63" x14ac:dyDescent="0.25">
      <c r="A78" s="84" t="s">
        <v>64</v>
      </c>
      <c r="B78" s="94" t="s">
        <v>214</v>
      </c>
      <c r="C78" s="114" t="s">
        <v>206</v>
      </c>
      <c r="D78" s="110">
        <v>27189</v>
      </c>
      <c r="E78" s="34">
        <v>27189</v>
      </c>
      <c r="F78" s="34">
        <v>27460.9</v>
      </c>
      <c r="G78" s="34">
        <v>27735.5</v>
      </c>
      <c r="H78" s="34">
        <v>28012.9</v>
      </c>
    </row>
    <row r="79" spans="1:8" ht="31.5" x14ac:dyDescent="0.25">
      <c r="A79" s="84" t="s">
        <v>65</v>
      </c>
      <c r="B79" s="94" t="s">
        <v>204</v>
      </c>
      <c r="C79" s="114" t="s">
        <v>207</v>
      </c>
      <c r="D79" s="110">
        <v>17409.5</v>
      </c>
      <c r="E79" s="34">
        <v>17409.5</v>
      </c>
      <c r="F79" s="34">
        <v>17583.599999999999</v>
      </c>
      <c r="G79" s="34">
        <v>17759.400000000001</v>
      </c>
      <c r="H79" s="34">
        <v>17937</v>
      </c>
    </row>
    <row r="80" spans="1:8" x14ac:dyDescent="0.25">
      <c r="A80" s="85" t="s">
        <v>32</v>
      </c>
      <c r="B80" s="95" t="s">
        <v>28</v>
      </c>
      <c r="C80" s="115"/>
      <c r="D80" s="93"/>
      <c r="E80" s="35"/>
      <c r="F80" s="35"/>
      <c r="G80" s="35"/>
      <c r="H80" s="35"/>
    </row>
    <row r="81" spans="1:8" x14ac:dyDescent="0.25">
      <c r="A81" s="86">
        <v>1</v>
      </c>
      <c r="B81" s="96" t="s">
        <v>223</v>
      </c>
      <c r="C81" s="114" t="s">
        <v>207</v>
      </c>
      <c r="D81" s="110">
        <v>37458.699999999997</v>
      </c>
      <c r="E81" s="34">
        <v>17975.400000000001</v>
      </c>
      <c r="F81" s="34">
        <v>18928.099999999999</v>
      </c>
      <c r="G81" s="34">
        <v>19969.099999999999</v>
      </c>
      <c r="H81" s="34">
        <v>21087.4</v>
      </c>
    </row>
    <row r="82" spans="1:8" ht="31.5" x14ac:dyDescent="0.25">
      <c r="A82" s="86"/>
      <c r="B82" s="96" t="s">
        <v>29</v>
      </c>
      <c r="C82" s="116" t="s">
        <v>18</v>
      </c>
      <c r="D82" s="110">
        <v>132.4</v>
      </c>
      <c r="E82" s="34">
        <v>48</v>
      </c>
      <c r="F82" s="34">
        <v>105.3</v>
      </c>
      <c r="G82" s="34">
        <v>105.5</v>
      </c>
      <c r="H82" s="34">
        <v>105.6</v>
      </c>
    </row>
    <row r="83" spans="1:8" ht="31.5" x14ac:dyDescent="0.25">
      <c r="A83" s="87" t="s">
        <v>64</v>
      </c>
      <c r="B83" s="96" t="s">
        <v>148</v>
      </c>
      <c r="C83" s="116"/>
      <c r="D83" s="110"/>
      <c r="E83" s="34"/>
      <c r="F83" s="34"/>
      <c r="G83" s="34"/>
      <c r="H83" s="34"/>
    </row>
    <row r="84" spans="1:8" ht="31.5" x14ac:dyDescent="0.25">
      <c r="A84" s="87" t="s">
        <v>53</v>
      </c>
      <c r="B84" s="96" t="s">
        <v>84</v>
      </c>
      <c r="C84" s="114" t="s">
        <v>207</v>
      </c>
      <c r="D84" s="110">
        <v>1509.6</v>
      </c>
      <c r="E84" s="34">
        <v>2361.6999999999998</v>
      </c>
      <c r="F84" s="34">
        <v>2486.8000000000002</v>
      </c>
      <c r="G84" s="34">
        <v>2623.6</v>
      </c>
      <c r="H84" s="34">
        <v>2770.5</v>
      </c>
    </row>
    <row r="85" spans="1:8" x14ac:dyDescent="0.25">
      <c r="A85" s="87" t="s">
        <v>54</v>
      </c>
      <c r="B85" s="96" t="s">
        <v>85</v>
      </c>
      <c r="C85" s="114" t="s">
        <v>207</v>
      </c>
      <c r="D85" s="110">
        <v>562.4</v>
      </c>
      <c r="E85" s="34">
        <v>1647.8</v>
      </c>
      <c r="F85" s="34">
        <v>1735.1</v>
      </c>
      <c r="G85" s="34">
        <v>1830.6</v>
      </c>
      <c r="H85" s="34">
        <v>1933.1</v>
      </c>
    </row>
    <row r="86" spans="1:8" x14ac:dyDescent="0.25">
      <c r="A86" s="87" t="s">
        <v>55</v>
      </c>
      <c r="B86" s="96" t="s">
        <v>86</v>
      </c>
      <c r="C86" s="114" t="s">
        <v>207</v>
      </c>
      <c r="D86" s="110">
        <v>1371.9</v>
      </c>
      <c r="E86" s="34">
        <v>1108.0999999999999</v>
      </c>
      <c r="F86" s="34">
        <v>1166.9000000000001</v>
      </c>
      <c r="G86" s="34">
        <v>1231.0999999999999</v>
      </c>
      <c r="H86" s="34">
        <v>1300</v>
      </c>
    </row>
    <row r="87" spans="1:8" x14ac:dyDescent="0.25">
      <c r="A87" s="87" t="s">
        <v>57</v>
      </c>
      <c r="B87" s="96" t="s">
        <v>87</v>
      </c>
      <c r="C87" s="114" t="s">
        <v>207</v>
      </c>
      <c r="D87" s="110" t="s">
        <v>262</v>
      </c>
      <c r="E87" s="34">
        <v>774.9</v>
      </c>
      <c r="F87" s="34">
        <v>816</v>
      </c>
      <c r="G87" s="34">
        <v>860.9</v>
      </c>
      <c r="H87" s="34">
        <v>909.1</v>
      </c>
    </row>
    <row r="88" spans="1:8" ht="31.5" x14ac:dyDescent="0.25">
      <c r="A88" s="87" t="s">
        <v>58</v>
      </c>
      <c r="B88" s="96" t="s">
        <v>88</v>
      </c>
      <c r="C88" s="114" t="s">
        <v>207</v>
      </c>
      <c r="D88" s="110">
        <v>242.1</v>
      </c>
      <c r="E88" s="34">
        <v>274.8</v>
      </c>
      <c r="F88" s="34">
        <v>289.3</v>
      </c>
      <c r="G88" s="34">
        <v>305.3</v>
      </c>
      <c r="H88" s="34">
        <v>322.39999999999998</v>
      </c>
    </row>
    <row r="89" spans="1:8" ht="31.5" x14ac:dyDescent="0.25">
      <c r="A89" s="87" t="s">
        <v>59</v>
      </c>
      <c r="B89" s="96" t="s">
        <v>89</v>
      </c>
      <c r="C89" s="114" t="s">
        <v>207</v>
      </c>
      <c r="D89" s="110">
        <v>428.7</v>
      </c>
      <c r="E89" s="34">
        <v>1.2</v>
      </c>
      <c r="F89" s="34">
        <v>1.2</v>
      </c>
      <c r="G89" s="34">
        <v>1.3</v>
      </c>
      <c r="H89" s="34">
        <v>1.4</v>
      </c>
    </row>
    <row r="90" spans="1:8" x14ac:dyDescent="0.25">
      <c r="A90" s="87" t="s">
        <v>60</v>
      </c>
      <c r="B90" s="96" t="s">
        <v>90</v>
      </c>
      <c r="C90" s="114" t="s">
        <v>207</v>
      </c>
      <c r="D90" s="110">
        <v>2583.4</v>
      </c>
      <c r="E90" s="34">
        <v>3342.6</v>
      </c>
      <c r="F90" s="34">
        <v>3519.7</v>
      </c>
      <c r="G90" s="34">
        <v>3713.3</v>
      </c>
      <c r="H90" s="34">
        <v>3921.3</v>
      </c>
    </row>
    <row r="91" spans="1:8" ht="31.5" x14ac:dyDescent="0.25">
      <c r="A91" s="87" t="s">
        <v>61</v>
      </c>
      <c r="B91" s="96" t="s">
        <v>91</v>
      </c>
      <c r="C91" s="114" t="s">
        <v>207</v>
      </c>
      <c r="D91" s="110" t="s">
        <v>262</v>
      </c>
      <c r="E91" s="34">
        <v>28</v>
      </c>
      <c r="F91" s="34">
        <v>29.4</v>
      </c>
      <c r="G91" s="34">
        <v>31.1</v>
      </c>
      <c r="H91" s="34">
        <v>32.799999999999997</v>
      </c>
    </row>
    <row r="92" spans="1:8" ht="31.5" x14ac:dyDescent="0.25">
      <c r="A92" s="87" t="s">
        <v>149</v>
      </c>
      <c r="B92" s="96" t="s">
        <v>92</v>
      </c>
      <c r="C92" s="114" t="s">
        <v>207</v>
      </c>
      <c r="D92" s="110">
        <v>18.100000000000001</v>
      </c>
      <c r="E92" s="34">
        <v>22.9</v>
      </c>
      <c r="F92" s="34">
        <v>24.1</v>
      </c>
      <c r="G92" s="34">
        <v>25.4</v>
      </c>
      <c r="H92" s="34">
        <v>26.8</v>
      </c>
    </row>
    <row r="93" spans="1:8" ht="31.5" x14ac:dyDescent="0.25">
      <c r="A93" s="87" t="s">
        <v>150</v>
      </c>
      <c r="B93" s="96" t="s">
        <v>93</v>
      </c>
      <c r="C93" s="114" t="s">
        <v>207</v>
      </c>
      <c r="D93" s="110">
        <v>17323</v>
      </c>
      <c r="E93" s="34">
        <v>13.6</v>
      </c>
      <c r="F93" s="34">
        <v>14.3</v>
      </c>
      <c r="G93" s="34">
        <v>15.1</v>
      </c>
      <c r="H93" s="34">
        <v>15.9</v>
      </c>
    </row>
    <row r="94" spans="1:8" ht="31.5" x14ac:dyDescent="0.25">
      <c r="A94" s="87" t="s">
        <v>151</v>
      </c>
      <c r="B94" s="96" t="s">
        <v>94</v>
      </c>
      <c r="C94" s="114" t="s">
        <v>207</v>
      </c>
      <c r="D94" s="110" t="s">
        <v>262</v>
      </c>
      <c r="E94" s="34">
        <v>102.3</v>
      </c>
      <c r="F94" s="34">
        <v>107.7</v>
      </c>
      <c r="G94" s="34">
        <v>113.6</v>
      </c>
      <c r="H94" s="34">
        <v>120</v>
      </c>
    </row>
    <row r="95" spans="1:8" ht="47.25" x14ac:dyDescent="0.25">
      <c r="A95" s="87" t="s">
        <v>152</v>
      </c>
      <c r="B95" s="96" t="s">
        <v>95</v>
      </c>
      <c r="C95" s="114" t="s">
        <v>207</v>
      </c>
      <c r="D95" s="110" t="s">
        <v>262</v>
      </c>
      <c r="E95" s="34">
        <v>137.1</v>
      </c>
      <c r="F95" s="34">
        <v>144.4</v>
      </c>
      <c r="G95" s="34">
        <v>152.30000000000001</v>
      </c>
      <c r="H95" s="34">
        <v>160.80000000000001</v>
      </c>
    </row>
    <row r="96" spans="1:8" x14ac:dyDescent="0.25">
      <c r="A96" s="87" t="s">
        <v>153</v>
      </c>
      <c r="B96" s="96" t="s">
        <v>96</v>
      </c>
      <c r="C96" s="114" t="s">
        <v>207</v>
      </c>
      <c r="D96" s="110">
        <v>303.5</v>
      </c>
      <c r="E96" s="34">
        <v>43.8</v>
      </c>
      <c r="F96" s="34">
        <v>46.1</v>
      </c>
      <c r="G96" s="34">
        <v>48.7</v>
      </c>
      <c r="H96" s="34">
        <v>51.4</v>
      </c>
    </row>
    <row r="97" spans="1:8" ht="31.5" x14ac:dyDescent="0.25">
      <c r="A97" s="87" t="s">
        <v>154</v>
      </c>
      <c r="B97" s="96" t="s">
        <v>97</v>
      </c>
      <c r="C97" s="114" t="s">
        <v>207</v>
      </c>
      <c r="D97" s="110">
        <v>543.20000000000005</v>
      </c>
      <c r="E97" s="34">
        <v>98.4</v>
      </c>
      <c r="F97" s="34">
        <v>103.6</v>
      </c>
      <c r="G97" s="34">
        <v>109.3</v>
      </c>
      <c r="H97" s="34">
        <v>115.4</v>
      </c>
    </row>
    <row r="98" spans="1:8" ht="31.5" x14ac:dyDescent="0.25">
      <c r="A98" s="87" t="s">
        <v>155</v>
      </c>
      <c r="B98" s="96" t="s">
        <v>98</v>
      </c>
      <c r="C98" s="114" t="s">
        <v>207</v>
      </c>
      <c r="D98" s="110">
        <v>69.2</v>
      </c>
      <c r="E98" s="34">
        <v>28.7</v>
      </c>
      <c r="F98" s="34">
        <v>30.2</v>
      </c>
      <c r="G98" s="34">
        <v>31.9</v>
      </c>
      <c r="H98" s="34">
        <v>33.700000000000003</v>
      </c>
    </row>
    <row r="99" spans="1:8" ht="31.5" x14ac:dyDescent="0.25">
      <c r="A99" s="72" t="s">
        <v>65</v>
      </c>
      <c r="B99" s="94" t="s">
        <v>131</v>
      </c>
      <c r="C99" s="114" t="s">
        <v>207</v>
      </c>
      <c r="D99" s="110">
        <f>D81</f>
        <v>37458.699999999997</v>
      </c>
      <c r="E99" s="34">
        <f>E81</f>
        <v>17975.400000000001</v>
      </c>
      <c r="F99" s="34">
        <f>F81</f>
        <v>18928.099999999999</v>
      </c>
      <c r="G99" s="34">
        <f>G81</f>
        <v>19969.099999999999</v>
      </c>
      <c r="H99" s="34">
        <f>H81</f>
        <v>21087.4</v>
      </c>
    </row>
    <row r="100" spans="1:8" x14ac:dyDescent="0.25">
      <c r="A100" s="72" t="s">
        <v>48</v>
      </c>
      <c r="B100" s="94" t="s">
        <v>76</v>
      </c>
      <c r="C100" s="114" t="s">
        <v>207</v>
      </c>
      <c r="D100" s="110">
        <v>33312.1</v>
      </c>
      <c r="E100" s="34">
        <v>14909.2</v>
      </c>
      <c r="F100" s="34">
        <v>15699.4</v>
      </c>
      <c r="G100" s="34">
        <v>16562.900000000001</v>
      </c>
      <c r="H100" s="34">
        <v>17490.400000000001</v>
      </c>
    </row>
    <row r="101" spans="1:8" x14ac:dyDescent="0.25">
      <c r="A101" s="72" t="s">
        <v>49</v>
      </c>
      <c r="B101" s="94" t="s">
        <v>31</v>
      </c>
      <c r="C101" s="114" t="s">
        <v>207</v>
      </c>
      <c r="D101" s="110">
        <v>4146.6000000000004</v>
      </c>
      <c r="E101" s="34">
        <v>3066.2</v>
      </c>
      <c r="F101" s="34">
        <f>F99-F100</f>
        <v>3228.6999999999989</v>
      </c>
      <c r="G101" s="34">
        <v>3406.3</v>
      </c>
      <c r="H101" s="34">
        <f>H99-H100</f>
        <v>3597</v>
      </c>
    </row>
    <row r="102" spans="1:8" x14ac:dyDescent="0.25">
      <c r="A102" s="88" t="s">
        <v>69</v>
      </c>
      <c r="B102" s="94" t="s">
        <v>195</v>
      </c>
      <c r="C102" s="114" t="s">
        <v>207</v>
      </c>
      <c r="D102" s="110">
        <v>1402.7</v>
      </c>
      <c r="E102" s="34">
        <v>1498.8</v>
      </c>
      <c r="F102" s="34">
        <v>1578.2</v>
      </c>
      <c r="G102" s="34">
        <v>1665</v>
      </c>
      <c r="H102" s="34">
        <v>1758.2</v>
      </c>
    </row>
    <row r="103" spans="1:8" x14ac:dyDescent="0.25">
      <c r="A103" s="72" t="s">
        <v>211</v>
      </c>
      <c r="B103" s="94" t="s">
        <v>197</v>
      </c>
      <c r="C103" s="114" t="s">
        <v>207</v>
      </c>
      <c r="D103" s="110">
        <v>52.5</v>
      </c>
      <c r="E103" s="34">
        <v>85.5</v>
      </c>
      <c r="F103" s="34">
        <v>90.1</v>
      </c>
      <c r="G103" s="34">
        <v>95</v>
      </c>
      <c r="H103" s="34">
        <v>100.4</v>
      </c>
    </row>
    <row r="104" spans="1:8" x14ac:dyDescent="0.25">
      <c r="A104" s="72" t="s">
        <v>212</v>
      </c>
      <c r="B104" s="94" t="s">
        <v>196</v>
      </c>
      <c r="C104" s="114" t="s">
        <v>207</v>
      </c>
      <c r="D104" s="110">
        <v>1350.2</v>
      </c>
      <c r="E104" s="34">
        <v>1413.2</v>
      </c>
      <c r="F104" s="34">
        <v>1488.1</v>
      </c>
      <c r="G104" s="34">
        <v>1570</v>
      </c>
      <c r="H104" s="34">
        <v>1657.9</v>
      </c>
    </row>
    <row r="105" spans="1:8" x14ac:dyDescent="0.25">
      <c r="A105" s="72" t="s">
        <v>210</v>
      </c>
      <c r="B105" s="94" t="s">
        <v>198</v>
      </c>
      <c r="C105" s="114" t="s">
        <v>207</v>
      </c>
      <c r="D105" s="110">
        <f>D101-D102</f>
        <v>2743.9000000000005</v>
      </c>
      <c r="E105" s="34">
        <f>E101-E102</f>
        <v>1567.3999999999999</v>
      </c>
      <c r="F105" s="34">
        <f>F101-F102</f>
        <v>1650.4999999999989</v>
      </c>
      <c r="G105" s="34">
        <f>G101-G102</f>
        <v>1741.3000000000002</v>
      </c>
      <c r="H105" s="34">
        <f>H101-H102</f>
        <v>1838.8</v>
      </c>
    </row>
    <row r="106" spans="1:8" ht="31.5" x14ac:dyDescent="0.25">
      <c r="A106" s="89" t="s">
        <v>34</v>
      </c>
      <c r="B106" s="100" t="s">
        <v>215</v>
      </c>
      <c r="C106" s="117"/>
      <c r="D106" s="99"/>
      <c r="E106" s="14"/>
      <c r="F106" s="14"/>
      <c r="G106" s="14"/>
      <c r="H106" s="14"/>
    </row>
    <row r="107" spans="1:8" ht="31.5" x14ac:dyDescent="0.25">
      <c r="A107" s="71">
        <v>1</v>
      </c>
      <c r="B107" s="94" t="s">
        <v>218</v>
      </c>
      <c r="C107" s="114" t="s">
        <v>207</v>
      </c>
      <c r="D107" s="110">
        <f>D108+D111</f>
        <v>7732.4000000000005</v>
      </c>
      <c r="E107" s="34">
        <f>E108+E111</f>
        <v>8948.5999999999985</v>
      </c>
      <c r="F107" s="34">
        <f>F108+F111</f>
        <v>7977.2000000000007</v>
      </c>
      <c r="G107" s="34">
        <f>G108+G111</f>
        <v>8060.7</v>
      </c>
      <c r="H107" s="34">
        <f>H108+H111</f>
        <v>8253.9</v>
      </c>
    </row>
    <row r="108" spans="1:8" x14ac:dyDescent="0.25">
      <c r="A108" s="88" t="s">
        <v>43</v>
      </c>
      <c r="B108" s="94" t="s">
        <v>36</v>
      </c>
      <c r="C108" s="114" t="s">
        <v>207</v>
      </c>
      <c r="D108" s="110">
        <f>D109+D110</f>
        <v>3588.3</v>
      </c>
      <c r="E108" s="34">
        <f>E109+E110</f>
        <v>3646.3999999999996</v>
      </c>
      <c r="F108" s="34">
        <f>F109+F110</f>
        <v>3766.7000000000003</v>
      </c>
      <c r="G108" s="34">
        <f>G109+G110</f>
        <v>3942.8</v>
      </c>
      <c r="H108" s="34">
        <f>H109+H110</f>
        <v>4136</v>
      </c>
    </row>
    <row r="109" spans="1:8" x14ac:dyDescent="0.25">
      <c r="A109" s="88" t="s">
        <v>78</v>
      </c>
      <c r="B109" s="94" t="s">
        <v>158</v>
      </c>
      <c r="C109" s="114" t="s">
        <v>207</v>
      </c>
      <c r="D109" s="110">
        <v>2925</v>
      </c>
      <c r="E109" s="34">
        <v>3131.7</v>
      </c>
      <c r="F109" s="34">
        <v>3270.9</v>
      </c>
      <c r="G109" s="34">
        <v>3442.5</v>
      </c>
      <c r="H109" s="34">
        <v>3632.9</v>
      </c>
    </row>
    <row r="110" spans="1:8" x14ac:dyDescent="0.25">
      <c r="A110" s="88" t="s">
        <v>56</v>
      </c>
      <c r="B110" s="94" t="s">
        <v>159</v>
      </c>
      <c r="C110" s="114" t="s">
        <v>207</v>
      </c>
      <c r="D110" s="110">
        <v>663.3</v>
      </c>
      <c r="E110" s="34">
        <v>514.70000000000005</v>
      </c>
      <c r="F110" s="34">
        <v>495.8</v>
      </c>
      <c r="G110" s="34">
        <v>500.3</v>
      </c>
      <c r="H110" s="34">
        <v>503.1</v>
      </c>
    </row>
    <row r="111" spans="1:8" x14ac:dyDescent="0.25">
      <c r="A111" s="88" t="s">
        <v>44</v>
      </c>
      <c r="B111" s="94" t="s">
        <v>99</v>
      </c>
      <c r="C111" s="114" t="s">
        <v>207</v>
      </c>
      <c r="D111" s="110">
        <v>4144.1000000000004</v>
      </c>
      <c r="E111" s="34">
        <v>5302.2</v>
      </c>
      <c r="F111" s="34">
        <v>4210.5</v>
      </c>
      <c r="G111" s="34">
        <v>4117.8999999999996</v>
      </c>
      <c r="H111" s="34">
        <v>4117.8999999999996</v>
      </c>
    </row>
    <row r="112" spans="1:8" ht="31.5" x14ac:dyDescent="0.25">
      <c r="A112" s="72">
        <v>2</v>
      </c>
      <c r="B112" s="94" t="s">
        <v>216</v>
      </c>
      <c r="C112" s="114" t="s">
        <v>207</v>
      </c>
      <c r="D112" s="110">
        <v>7508.6</v>
      </c>
      <c r="E112" s="34">
        <v>8765.7000000000007</v>
      </c>
      <c r="F112" s="34">
        <v>7943</v>
      </c>
      <c r="G112" s="34">
        <v>8024.2</v>
      </c>
      <c r="H112" s="34">
        <v>8215.7999999999993</v>
      </c>
    </row>
    <row r="113" spans="1:8" x14ac:dyDescent="0.25">
      <c r="A113" s="72" t="s">
        <v>53</v>
      </c>
      <c r="B113" s="106" t="s">
        <v>222</v>
      </c>
      <c r="C113" s="114" t="s">
        <v>207</v>
      </c>
      <c r="D113" s="110">
        <v>6443.5</v>
      </c>
      <c r="E113" s="34">
        <v>7710.5</v>
      </c>
      <c r="F113" s="34">
        <v>6265.7</v>
      </c>
      <c r="G113" s="34">
        <v>6380.8</v>
      </c>
      <c r="H113" s="34">
        <v>6380.8</v>
      </c>
    </row>
    <row r="114" spans="1:8" ht="31.5" x14ac:dyDescent="0.25">
      <c r="A114" s="72">
        <v>3</v>
      </c>
      <c r="B114" s="94" t="s">
        <v>217</v>
      </c>
      <c r="C114" s="114" t="s">
        <v>207</v>
      </c>
      <c r="D114" s="110">
        <f>D107-D112</f>
        <v>223.80000000000018</v>
      </c>
      <c r="E114" s="34">
        <f>E107-E112</f>
        <v>182.89999999999782</v>
      </c>
      <c r="F114" s="34">
        <f>F107-F112</f>
        <v>34.200000000000728</v>
      </c>
      <c r="G114" s="34">
        <f>G107-G112</f>
        <v>36.5</v>
      </c>
      <c r="H114" s="34">
        <f>H107-H112</f>
        <v>38.100000000000364</v>
      </c>
    </row>
    <row r="115" spans="1:8" ht="29.25" customHeight="1" x14ac:dyDescent="0.25">
      <c r="A115" s="77" t="s">
        <v>209</v>
      </c>
      <c r="B115" s="100" t="s">
        <v>232</v>
      </c>
      <c r="C115" s="114"/>
      <c r="D115" s="110"/>
      <c r="E115" s="34"/>
      <c r="F115" s="34"/>
      <c r="G115" s="34"/>
      <c r="H115" s="34"/>
    </row>
    <row r="116" spans="1:8" ht="31.5" x14ac:dyDescent="0.25">
      <c r="A116" s="71">
        <v>1</v>
      </c>
      <c r="B116" s="94" t="s">
        <v>233</v>
      </c>
      <c r="C116" s="114" t="s">
        <v>207</v>
      </c>
      <c r="D116" s="110">
        <v>5580.4</v>
      </c>
      <c r="E116" s="34">
        <v>5796.9</v>
      </c>
      <c r="F116" s="34">
        <v>5663</v>
      </c>
      <c r="G116" s="34">
        <v>5829.4</v>
      </c>
      <c r="H116" s="34">
        <v>5955.7</v>
      </c>
    </row>
    <row r="117" spans="1:8" x14ac:dyDescent="0.25">
      <c r="A117" s="88" t="s">
        <v>43</v>
      </c>
      <c r="B117" s="94" t="s">
        <v>36</v>
      </c>
      <c r="C117" s="114" t="s">
        <v>207</v>
      </c>
      <c r="D117" s="110">
        <v>2101.1</v>
      </c>
      <c r="E117" s="34">
        <v>2132</v>
      </c>
      <c r="F117" s="34">
        <v>2240.8000000000002</v>
      </c>
      <c r="G117" s="34">
        <v>2346.6</v>
      </c>
      <c r="H117" s="34">
        <v>2472.9</v>
      </c>
    </row>
    <row r="118" spans="1:8" x14ac:dyDescent="0.25">
      <c r="A118" s="88" t="s">
        <v>78</v>
      </c>
      <c r="B118" s="94" t="s">
        <v>158</v>
      </c>
      <c r="C118" s="114" t="s">
        <v>207</v>
      </c>
      <c r="D118" s="110">
        <v>1744.3</v>
      </c>
      <c r="E118" s="34">
        <v>1875</v>
      </c>
      <c r="F118" s="34">
        <v>1984.9</v>
      </c>
      <c r="G118" s="34">
        <v>2087.9</v>
      </c>
      <c r="H118" s="34">
        <v>2212.6</v>
      </c>
    </row>
    <row r="119" spans="1:8" x14ac:dyDescent="0.25">
      <c r="A119" s="88" t="s">
        <v>56</v>
      </c>
      <c r="B119" s="94" t="s">
        <v>159</v>
      </c>
      <c r="C119" s="114" t="s">
        <v>207</v>
      </c>
      <c r="D119" s="110">
        <v>356.8</v>
      </c>
      <c r="E119" s="34">
        <v>257</v>
      </c>
      <c r="F119" s="34">
        <v>255.9</v>
      </c>
      <c r="G119" s="34">
        <v>258.7</v>
      </c>
      <c r="H119" s="34">
        <v>260.3</v>
      </c>
    </row>
    <row r="120" spans="1:8" x14ac:dyDescent="0.25">
      <c r="A120" s="88" t="s">
        <v>44</v>
      </c>
      <c r="B120" s="94" t="s">
        <v>99</v>
      </c>
      <c r="C120" s="114" t="s">
        <v>207</v>
      </c>
      <c r="D120" s="110">
        <v>3479.3</v>
      </c>
      <c r="E120" s="34">
        <v>3664.9</v>
      </c>
      <c r="F120" s="34">
        <v>3422.2</v>
      </c>
      <c r="G120" s="34">
        <v>3482.8</v>
      </c>
      <c r="H120" s="34">
        <v>3482.8</v>
      </c>
    </row>
    <row r="121" spans="1:8" ht="31.5" x14ac:dyDescent="0.25">
      <c r="A121" s="72">
        <v>2</v>
      </c>
      <c r="B121" s="94" t="s">
        <v>234</v>
      </c>
      <c r="C121" s="114" t="s">
        <v>207</v>
      </c>
      <c r="D121" s="110">
        <v>5387.3</v>
      </c>
      <c r="E121" s="34">
        <v>5655.4</v>
      </c>
      <c r="F121" s="34">
        <v>5613</v>
      </c>
      <c r="G121" s="34">
        <v>5779.4</v>
      </c>
      <c r="H121" s="34">
        <v>5905.7</v>
      </c>
    </row>
    <row r="122" spans="1:8" x14ac:dyDescent="0.25">
      <c r="A122" s="72" t="s">
        <v>53</v>
      </c>
      <c r="B122" s="106" t="s">
        <v>222</v>
      </c>
      <c r="C122" s="114" t="s">
        <v>207</v>
      </c>
      <c r="D122" s="110">
        <v>4458.5</v>
      </c>
      <c r="E122" s="34">
        <v>49958</v>
      </c>
      <c r="F122" s="34">
        <v>4477.5</v>
      </c>
      <c r="G122" s="34">
        <v>4565.6000000000004</v>
      </c>
      <c r="H122" s="34">
        <v>4565.6000000000004</v>
      </c>
    </row>
    <row r="123" spans="1:8" ht="31.5" x14ac:dyDescent="0.25">
      <c r="A123" s="72">
        <v>3</v>
      </c>
      <c r="B123" s="94" t="s">
        <v>235</v>
      </c>
      <c r="C123" s="114" t="s">
        <v>207</v>
      </c>
      <c r="D123" s="110">
        <v>193.1</v>
      </c>
      <c r="E123" s="34">
        <v>141.5</v>
      </c>
      <c r="F123" s="34">
        <v>50</v>
      </c>
      <c r="G123" s="34">
        <v>50</v>
      </c>
      <c r="H123" s="34">
        <v>50</v>
      </c>
    </row>
    <row r="124" spans="1:8" x14ac:dyDescent="0.25">
      <c r="A124" s="77" t="s">
        <v>231</v>
      </c>
      <c r="B124" s="100" t="s">
        <v>37</v>
      </c>
      <c r="C124" s="117"/>
      <c r="D124" s="99"/>
      <c r="E124" s="14"/>
      <c r="F124" s="14"/>
      <c r="G124" s="14"/>
      <c r="H124" s="14"/>
    </row>
    <row r="125" spans="1:8" ht="31.5" x14ac:dyDescent="0.25">
      <c r="A125" s="72">
        <v>1</v>
      </c>
      <c r="B125" s="94" t="s">
        <v>38</v>
      </c>
      <c r="C125" s="114" t="s">
        <v>9</v>
      </c>
      <c r="D125" s="109">
        <v>84000</v>
      </c>
      <c r="E125" s="42">
        <v>85000</v>
      </c>
      <c r="F125" s="42">
        <v>86000</v>
      </c>
      <c r="G125" s="42">
        <v>87000</v>
      </c>
      <c r="H125" s="42">
        <v>88000</v>
      </c>
    </row>
    <row r="126" spans="1:8" ht="47.25" x14ac:dyDescent="0.25">
      <c r="A126" s="72" t="s">
        <v>64</v>
      </c>
      <c r="B126" s="94" t="s">
        <v>40</v>
      </c>
      <c r="C126" s="114" t="s">
        <v>9</v>
      </c>
      <c r="D126" s="109">
        <v>2548</v>
      </c>
      <c r="E126" s="42">
        <v>300</v>
      </c>
      <c r="F126" s="42">
        <v>280</v>
      </c>
      <c r="G126" s="42">
        <v>270</v>
      </c>
      <c r="H126" s="42">
        <v>260</v>
      </c>
    </row>
    <row r="127" spans="1:8" ht="31.5" x14ac:dyDescent="0.25">
      <c r="A127" s="72" t="s">
        <v>65</v>
      </c>
      <c r="B127" s="94" t="s">
        <v>39</v>
      </c>
      <c r="C127" s="114" t="s">
        <v>7</v>
      </c>
      <c r="D127" s="112">
        <v>2.1800000000000002</v>
      </c>
      <c r="E127" s="43">
        <v>0.28000000000000003</v>
      </c>
      <c r="F127" s="43">
        <v>0.26</v>
      </c>
      <c r="G127" s="43">
        <v>0.25</v>
      </c>
      <c r="H127" s="43">
        <v>0.24</v>
      </c>
    </row>
    <row r="128" spans="1:8" ht="47.25" x14ac:dyDescent="0.25">
      <c r="A128" s="72" t="s">
        <v>66</v>
      </c>
      <c r="B128" s="94" t="s">
        <v>41</v>
      </c>
      <c r="C128" s="114" t="s">
        <v>42</v>
      </c>
      <c r="D128" s="109">
        <v>1259</v>
      </c>
      <c r="E128" s="42">
        <v>1315</v>
      </c>
      <c r="F128" s="42">
        <v>1320</v>
      </c>
      <c r="G128" s="42">
        <v>1330</v>
      </c>
      <c r="H128" s="42">
        <v>1340</v>
      </c>
    </row>
    <row r="129" spans="1:8" ht="47.25" x14ac:dyDescent="0.25">
      <c r="A129" s="71" t="s">
        <v>67</v>
      </c>
      <c r="B129" s="94" t="s">
        <v>237</v>
      </c>
      <c r="C129" s="114" t="s">
        <v>9</v>
      </c>
      <c r="D129" s="109">
        <v>41010</v>
      </c>
      <c r="E129" s="42">
        <v>41100</v>
      </c>
      <c r="F129" s="42">
        <v>41150</v>
      </c>
      <c r="G129" s="42">
        <v>41200</v>
      </c>
      <c r="H129" s="42">
        <v>41250</v>
      </c>
    </row>
    <row r="130" spans="1:8" ht="24" customHeight="1" x14ac:dyDescent="0.25">
      <c r="A130" s="90" t="s">
        <v>72</v>
      </c>
      <c r="B130" s="103" t="s">
        <v>238</v>
      </c>
      <c r="C130" s="114" t="s">
        <v>134</v>
      </c>
      <c r="D130" s="109">
        <v>56640.3</v>
      </c>
      <c r="E130" s="42">
        <v>59000</v>
      </c>
      <c r="F130" s="42">
        <v>61950</v>
      </c>
      <c r="G130" s="42">
        <v>65667</v>
      </c>
      <c r="H130" s="42">
        <v>69607</v>
      </c>
    </row>
    <row r="131" spans="1:8" ht="36.75" customHeight="1" x14ac:dyDescent="0.25">
      <c r="A131" s="90"/>
      <c r="B131" s="103"/>
      <c r="C131" s="114" t="s">
        <v>19</v>
      </c>
      <c r="D131" s="110">
        <v>102.4</v>
      </c>
      <c r="E131" s="34">
        <f>E130/D130*100</f>
        <v>104.16611493936297</v>
      </c>
      <c r="F131" s="34">
        <f>F130/E130*100</f>
        <v>105</v>
      </c>
      <c r="G131" s="34">
        <f>G130/F130*100</f>
        <v>106</v>
      </c>
      <c r="H131" s="34">
        <v>106</v>
      </c>
    </row>
    <row r="132" spans="1:8" ht="32.25" thickBot="1" x14ac:dyDescent="0.3">
      <c r="A132" s="91" t="s">
        <v>73</v>
      </c>
      <c r="B132" s="97" t="s">
        <v>157</v>
      </c>
      <c r="C132" s="119" t="s">
        <v>207</v>
      </c>
      <c r="D132" s="110">
        <v>27873.8</v>
      </c>
      <c r="E132" s="34">
        <f>E130*E129*12/1000000</f>
        <v>29098.799999999999</v>
      </c>
      <c r="F132" s="34">
        <f>F130*F129*12/1000000</f>
        <v>30590.91</v>
      </c>
      <c r="G132" s="34">
        <f>G130*G129*12/1000000</f>
        <v>32465.764800000001</v>
      </c>
      <c r="H132" s="34">
        <f>H130*H129*12/1000000</f>
        <v>34455.464999999997</v>
      </c>
    </row>
  </sheetData>
  <mergeCells count="27">
    <mergeCell ref="A22:A23"/>
    <mergeCell ref="A1:H1"/>
    <mergeCell ref="A2:H2"/>
    <mergeCell ref="A4:A5"/>
    <mergeCell ref="B4:B5"/>
    <mergeCell ref="F4:H4"/>
    <mergeCell ref="C4:C5"/>
    <mergeCell ref="A35:A36"/>
    <mergeCell ref="A44:A45"/>
    <mergeCell ref="A29:A30"/>
    <mergeCell ref="A31:A32"/>
    <mergeCell ref="A33:A34"/>
    <mergeCell ref="A24:A25"/>
    <mergeCell ref="A26:A27"/>
    <mergeCell ref="B130:B131"/>
    <mergeCell ref="B70:B71"/>
    <mergeCell ref="B72:B73"/>
    <mergeCell ref="A37:A38"/>
    <mergeCell ref="A40:A41"/>
    <mergeCell ref="A130:A131"/>
    <mergeCell ref="A42:A43"/>
    <mergeCell ref="A81:A82"/>
    <mergeCell ref="A74:A75"/>
    <mergeCell ref="B74:B75"/>
    <mergeCell ref="A70:A71"/>
    <mergeCell ref="A72:A73"/>
    <mergeCell ref="A47:A48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headerFooter differentFirst="1">
    <oddHeader>&amp;C&amp;8Прогноз МО "Выборгский район" -  2022-2024</oddHead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Входные данные</vt:lpstr>
      <vt:lpstr>форма 2П_сопоставимые</vt:lpstr>
      <vt:lpstr>'форма 2П_сопоставимые'!_ftnref2</vt:lpstr>
      <vt:lpstr>'форма 2П_сопоставимые'!_ftnref3</vt:lpstr>
      <vt:lpstr>'форма 2П_сопоставимые'!Заголовки_для_печати</vt:lpstr>
      <vt:lpstr>'форма 2П_сопоставимые'!Область_печати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</dc:title>
  <dc:subject>прогноз МО</dc:subject>
  <dc:creator/>
  <cp:lastModifiedBy/>
  <dcterms:created xsi:type="dcterms:W3CDTF">2006-09-28T05:33:49Z</dcterms:created>
  <dcterms:modified xsi:type="dcterms:W3CDTF">2021-10-04T08:52:50Z</dcterms:modified>
  <cp:contentStatus>проект</cp:contentStatus>
</cp:coreProperties>
</file>