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showInkAnnotation="0" defaultThemeVersion="124226"/>
  <xr:revisionPtr revIDLastSave="0" documentId="13_ncr:1_{5586C7A9-72A1-4CA4-916A-736F05493E85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Входные данные" sheetId="19" r:id="rId1"/>
    <sheet name="форма 2П_сопоставимые" sheetId="1" r:id="rId2"/>
  </sheets>
  <definedNames>
    <definedName name="_ftn1" localSheetId="1">'форма 2П_сопоставимые'!#REF!</definedName>
    <definedName name="_ftn2" localSheetId="1">'форма 2П_сопоставимые'!#REF!</definedName>
    <definedName name="_ftn3" localSheetId="1">'форма 2П_сопоставимые'!#REF!</definedName>
    <definedName name="_ftnref1" localSheetId="1">'форма 2П_сопоставимые'!#REF!</definedName>
    <definedName name="_ftnref2" localSheetId="1">'форма 2П_сопоставимые'!#REF!</definedName>
    <definedName name="_ftnref3" localSheetId="1">'форма 2П_сопоставимые'!#REF!</definedName>
    <definedName name="_Ref346553369" localSheetId="1">'форма 2П_сопоставимые'!#REF!</definedName>
    <definedName name="_xlnm.Print_Titles" localSheetId="1">'форма 2П_сопоставимые'!$4:$5</definedName>
    <definedName name="_xlnm.Print_Area" localSheetId="1">'форма 2П_сопоставимые'!$A$1:$H$93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8" i="1" l="1"/>
  <c r="D47" i="1"/>
  <c r="E12" i="1"/>
  <c r="F12" i="1"/>
  <c r="G12" i="1"/>
  <c r="H12" i="1"/>
  <c r="D12" i="1"/>
  <c r="F9" i="1"/>
  <c r="G9" i="1"/>
  <c r="H9" i="1"/>
  <c r="E9" i="1"/>
  <c r="E49" i="1" l="1"/>
  <c r="F49" i="1" s="1"/>
  <c r="G49" i="1" s="1"/>
  <c r="H49" i="1" s="1"/>
  <c r="E33" i="1"/>
  <c r="F33" i="1" s="1"/>
  <c r="G33" i="1" s="1"/>
  <c r="H33" i="1" s="1"/>
  <c r="E28" i="1"/>
  <c r="F28" i="1" s="1"/>
  <c r="G28" i="1" s="1"/>
  <c r="H28" i="1" s="1"/>
  <c r="E26" i="1"/>
  <c r="G26" i="1" s="1"/>
  <c r="H26" i="1" s="1"/>
  <c r="H93" i="1" l="1"/>
  <c r="G93" i="1"/>
  <c r="F93" i="1"/>
  <c r="E93" i="1"/>
  <c r="E78" i="1" l="1"/>
  <c r="F78" i="1"/>
  <c r="G78" i="1"/>
  <c r="H78" i="1"/>
  <c r="D69" i="1" l="1"/>
  <c r="D71" i="1" s="1"/>
  <c r="D13" i="1"/>
  <c r="D20" i="1" l="1"/>
  <c r="D18" i="1"/>
  <c r="D17" i="1"/>
  <c r="D75" i="1"/>
  <c r="D19" i="1" l="1"/>
  <c r="H77" i="1" l="1"/>
  <c r="H84" i="1" s="1"/>
  <c r="D77" i="1"/>
  <c r="D84" i="1" s="1"/>
  <c r="E77" i="1"/>
  <c r="E84" i="1" s="1"/>
  <c r="F77" i="1"/>
  <c r="F84" i="1" s="1"/>
  <c r="G77" i="1"/>
  <c r="G84" i="1" s="1"/>
  <c r="E47" i="1" l="1"/>
  <c r="F47" i="1"/>
  <c r="G47" i="1"/>
  <c r="H47" i="1"/>
  <c r="E13" i="1" l="1"/>
  <c r="E69" i="1" l="1"/>
  <c r="E71" i="1" s="1"/>
  <c r="E75" i="1" s="1"/>
  <c r="E20" i="1" l="1"/>
  <c r="E17" i="1"/>
  <c r="E18" i="1"/>
  <c r="F13" i="1"/>
  <c r="H13" i="1"/>
  <c r="F69" i="1"/>
  <c r="F75" i="1" s="1"/>
  <c r="G13" i="1" l="1"/>
  <c r="F18" i="1"/>
  <c r="F17" i="1"/>
  <c r="F20" i="1"/>
  <c r="E19" i="1"/>
  <c r="G69" i="1"/>
  <c r="G71" i="1" s="1"/>
  <c r="G75" i="1" s="1"/>
  <c r="G20" i="1" l="1"/>
  <c r="G18" i="1"/>
  <c r="G17" i="1"/>
  <c r="F19" i="1"/>
  <c r="H18" i="1"/>
  <c r="H17" i="1"/>
  <c r="H20" i="1"/>
  <c r="H69" i="1"/>
  <c r="H75" i="1" s="1"/>
  <c r="G19" i="1" l="1"/>
  <c r="H19" i="1"/>
</calcChain>
</file>

<file path=xl/sharedStrings.xml><?xml version="1.0" encoding="utf-8"?>
<sst xmlns="http://schemas.openxmlformats.org/spreadsheetml/2006/main" count="328" uniqueCount="222">
  <si>
    <t>№ п/п</t>
  </si>
  <si>
    <t>Наименование, раздела, показателя</t>
  </si>
  <si>
    <t>Единица измерения</t>
  </si>
  <si>
    <t>Отчет</t>
  </si>
  <si>
    <t>Прогноз</t>
  </si>
  <si>
    <t>I</t>
  </si>
  <si>
    <t>Демографические показатели</t>
  </si>
  <si>
    <t>%</t>
  </si>
  <si>
    <t>В том числе:</t>
  </si>
  <si>
    <t>Человек</t>
  </si>
  <si>
    <t>Общий коэффициент рождаемости</t>
  </si>
  <si>
    <t>Общий коэффициент смертности</t>
  </si>
  <si>
    <t>Коэффициент естественного прироста (убыли)</t>
  </si>
  <si>
    <t>Коэффициент миграционного прироста (убыли)</t>
  </si>
  <si>
    <t>II</t>
  </si>
  <si>
    <t>III</t>
  </si>
  <si>
    <t>Промышленное производство</t>
  </si>
  <si>
    <t>Индекс промышленного производства</t>
  </si>
  <si>
    <t>% к предыдущему году в сопоставимых ценах</t>
  </si>
  <si>
    <t>% к предыдущему году</t>
  </si>
  <si>
    <t xml:space="preserve">Индекс производства </t>
  </si>
  <si>
    <t>IV</t>
  </si>
  <si>
    <t>Сельское хозяйство</t>
  </si>
  <si>
    <t>V</t>
  </si>
  <si>
    <t>VI</t>
  </si>
  <si>
    <t>Потребительский рынок</t>
  </si>
  <si>
    <t>% в сопоставимых ценах</t>
  </si>
  <si>
    <t>VII</t>
  </si>
  <si>
    <t>Инвестиции</t>
  </si>
  <si>
    <t>Индекс физического объема инвестиций в основной капитал</t>
  </si>
  <si>
    <t>Строительство</t>
  </si>
  <si>
    <t>Привлеченные средства</t>
  </si>
  <si>
    <t>VIII</t>
  </si>
  <si>
    <t>IX</t>
  </si>
  <si>
    <t>Транспорт</t>
  </si>
  <si>
    <t>Собственные (налоговые и неналоговые)</t>
  </si>
  <si>
    <t>Рынок труда и занятость населения</t>
  </si>
  <si>
    <t>Численность занятых в экономике (среднегодовая)</t>
  </si>
  <si>
    <t>Уровень зарегистрированной безработицы (на конец года)</t>
  </si>
  <si>
    <t>Численность безработных, зарегистрированных в органах государственной службы занятости (на конец года)</t>
  </si>
  <si>
    <t>Количество вакансий, заявленных предприятиями, в  центры занятости населения  (на конец года)</t>
  </si>
  <si>
    <t>Единиц</t>
  </si>
  <si>
    <t>1.1</t>
  </si>
  <si>
    <t>1.2</t>
  </si>
  <si>
    <t>1.3</t>
  </si>
  <si>
    <t>1.4</t>
  </si>
  <si>
    <t>1.5</t>
  </si>
  <si>
    <t>3.1</t>
  </si>
  <si>
    <t>3.2</t>
  </si>
  <si>
    <t>2.1</t>
  </si>
  <si>
    <t>1.1.2</t>
  </si>
  <si>
    <t>2.7</t>
  </si>
  <si>
    <t>2.9</t>
  </si>
  <si>
    <t>2.10</t>
  </si>
  <si>
    <t>Число родившихся (без учета мертворожденных)</t>
  </si>
  <si>
    <t>Число умерших</t>
  </si>
  <si>
    <t>2</t>
  </si>
  <si>
    <t>3</t>
  </si>
  <si>
    <t>4</t>
  </si>
  <si>
    <t>5</t>
  </si>
  <si>
    <t>3.2.1</t>
  </si>
  <si>
    <t>6</t>
  </si>
  <si>
    <t>7</t>
  </si>
  <si>
    <t>8</t>
  </si>
  <si>
    <t>километр</t>
  </si>
  <si>
    <t>Собственные средства предприятий</t>
  </si>
  <si>
    <t>Миграционный прирост (-убыль)</t>
  </si>
  <si>
    <t>1.1.1</t>
  </si>
  <si>
    <t>Протяженность автодорог общего пользования местного значения (на конец года)</t>
  </si>
  <si>
    <t>Оценка</t>
  </si>
  <si>
    <t>Численность населения среднегодовая</t>
  </si>
  <si>
    <t>Продукция растениеводства</t>
  </si>
  <si>
    <t>Раздел С: обрабатывающие производства</t>
  </si>
  <si>
    <t>Раздел G: Торговля оптовая и розничная; ремонт автотранспортных средств и мотоциклов</t>
  </si>
  <si>
    <t>Раздел H: Транспортировка и хранение</t>
  </si>
  <si>
    <t>Раздел J: Деятельность в области информации и связи</t>
  </si>
  <si>
    <t>Раздел M: Деятельность профессиональная, научная и техническая</t>
  </si>
  <si>
    <t>Раздел N: Деятельность административная и сопутствующие дополнительные услуги</t>
  </si>
  <si>
    <t>Раздел O: Государственное управление и обеспечение военной безопасности; социальное обеспечение</t>
  </si>
  <si>
    <t>Раздел P: Образование</t>
  </si>
  <si>
    <t>Раздел Q: Деятельность в области здравоохранения и социальных услуг</t>
  </si>
  <si>
    <t>Раздел R: Деятельность в области культуры, спорта, организации досуга и развлечений</t>
  </si>
  <si>
    <t>Безвозмездные поступления</t>
  </si>
  <si>
    <t>Отгружено товаров собственного производства, выполнено работ и услуг собственными силами (без субъектов малого предпринимательства), всего</t>
  </si>
  <si>
    <t>Производство пищевых продуктов (группировка 10)</t>
  </si>
  <si>
    <t>Производство напитков (группировка 11)</t>
  </si>
  <si>
    <t>Производство табачных изделий (группировка 12)</t>
  </si>
  <si>
    <t>Производство текстильных изделий (группировка 13)</t>
  </si>
  <si>
    <t>Производство одежды (группировка 14)</t>
  </si>
  <si>
    <t>Производство кожи и изделий из кожи (группировка 15)</t>
  </si>
  <si>
    <t>Обработка древесины и производство изделий из дерева и пробки, кроме мебели, производство изделий из соломки и материалов для плетения (группировка 16)</t>
  </si>
  <si>
    <t>Производство бумаги и бумажных изделий (группировка 17)</t>
  </si>
  <si>
    <t>Деятельность полиграфическая и копирование носителей информации (группировка 18)</t>
  </si>
  <si>
    <t>Производство кокса и нефтепродуктов (группировка 19)</t>
  </si>
  <si>
    <t>Производство химических веществ и химических продуктов (группировка 20)</t>
  </si>
  <si>
    <t>Производство лекарственных средств и материалов, применяемых в медицинских целях (группировка 21)</t>
  </si>
  <si>
    <t>Производство резиновых и пластмассовых изделий (группировка 22)</t>
  </si>
  <si>
    <t>Производство прочей неметаллической минеральной продукции (группировка 23)</t>
  </si>
  <si>
    <t>Производство металлургическое (группировка 24)</t>
  </si>
  <si>
    <t>Производство готовых металлических изделий, кроме машин и оборудования (группировка 25)</t>
  </si>
  <si>
    <t>Производство компьютеров, электронных и  оптических изделий (группировка 26)</t>
  </si>
  <si>
    <t>Производство электрического оборудования (группировка 27)</t>
  </si>
  <si>
    <t>Производство машин и оборудования, не включенных в другие группировки (группировка 28)</t>
  </si>
  <si>
    <t>Производство автотранспортных средств, прицепов и полуприцепов (группировка 29)</t>
  </si>
  <si>
    <t>Производство прочих транспортных средств и оборудования (группировка 30)</t>
  </si>
  <si>
    <t>Производство мебели (группировка 31)</t>
  </si>
  <si>
    <t>Производство прочих готовых изделий (группировка 32)</t>
  </si>
  <si>
    <t>Ремонт и монтаж машин и оборудования (группировка 33)</t>
  </si>
  <si>
    <t>1</t>
  </si>
  <si>
    <t>9</t>
  </si>
  <si>
    <t>10</t>
  </si>
  <si>
    <t>11</t>
  </si>
  <si>
    <t>12</t>
  </si>
  <si>
    <t>Добыча полезных ископаемых (раздел В)</t>
  </si>
  <si>
    <t xml:space="preserve">Инвестиции в основной капитал по источникам финансирования, всего: </t>
  </si>
  <si>
    <t>Рублей</t>
  </si>
  <si>
    <t>в % к предыдущему году</t>
  </si>
  <si>
    <t>Наименование вида экономической деятельности</t>
  </si>
  <si>
    <t>Обрабатывающие производства (Раздел С)</t>
  </si>
  <si>
    <t>Обеспечение электрической энергией, газом и паром; кондиционирование воздуха (Раздел D)</t>
  </si>
  <si>
    <t>Водоснабжение; водоотведение, организация сбора и утилизации отходов, деятельность по ликвидации загрязнений (Раздел Е)</t>
  </si>
  <si>
    <t>Индекс потребительских цен на продукцию общественного питания</t>
  </si>
  <si>
    <t>Инвестиций в основной капитал (капитальные вложения), дефлятор</t>
  </si>
  <si>
    <t>Строительство, дефлятор</t>
  </si>
  <si>
    <t>Индекс потребительских цен на товары</t>
  </si>
  <si>
    <t>Индекс потребительских цен на услуги</t>
  </si>
  <si>
    <t>Индекс потребительских цен в среднем за год</t>
  </si>
  <si>
    <t xml:space="preserve">  Растениеводство</t>
  </si>
  <si>
    <t xml:space="preserve">  Животноводство</t>
  </si>
  <si>
    <t>Распределение инвестиций в основной капитал по видам экономической деятельности:</t>
  </si>
  <si>
    <t>2.13</t>
  </si>
  <si>
    <t>2.14</t>
  </si>
  <si>
    <t>2.15</t>
  </si>
  <si>
    <t>2.16</t>
  </si>
  <si>
    <t>2.17</t>
  </si>
  <si>
    <t>2.18</t>
  </si>
  <si>
    <t xml:space="preserve">Продукция сельского хозяйства </t>
  </si>
  <si>
    <t>Фонд начисленной заработной платы всех работников по муниципальному образованию</t>
  </si>
  <si>
    <t>Налоговые доходы</t>
  </si>
  <si>
    <t>Неналоговые доходы</t>
  </si>
  <si>
    <t xml:space="preserve">Прогноз индексов-дефляторов по видам экономической деятельности и индексов потребительских цен по товарам и услугам, </t>
  </si>
  <si>
    <t xml:space="preserve">Оборот розничной торговли </t>
  </si>
  <si>
    <r>
      <t>Объем отгруженных товаров собственного производства, выполненных работ и услуг собственными силами по виду экономической деятельности "</t>
    </r>
    <r>
      <rPr>
        <b/>
        <sz val="12"/>
        <rFont val="Times New Roman"/>
        <family val="1"/>
        <charset val="204"/>
      </rPr>
      <t>Обрабатывающие производства" (Раздел С)</t>
    </r>
  </si>
  <si>
    <r>
      <t>Объем отгруженных товаров собственного производства, выполненных работ и услуг собственными силами по виду экономической деятельности</t>
    </r>
    <r>
      <rPr>
        <b/>
        <sz val="12"/>
        <rFont val="Times New Roman"/>
        <family val="1"/>
        <charset val="204"/>
      </rPr>
      <t xml:space="preserve"> "Обеспечение электрической энергией, газом и паром; кондиционирование воздуха" (Раздел D)</t>
    </r>
  </si>
  <si>
    <r>
      <t>Объем отгруженных товаров собственного производства, выполненных работ и услуг собственными силами по виду экономической деятельности "</t>
    </r>
    <r>
      <rPr>
        <b/>
        <sz val="12"/>
        <rFont val="Times New Roman"/>
        <family val="1"/>
        <charset val="204"/>
      </rPr>
      <t>Водоснабжение; водоотведение, организация сбора и утилизации отходов, деятельность по ликвидации загрязнений" (Раздел Е)</t>
    </r>
  </si>
  <si>
    <r>
      <t>Удельный вес автомобильных дорог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с твердым покрытием в общей протяженности автомобильных дорог общего пользования (на конец года)</t>
    </r>
  </si>
  <si>
    <t>Промышленное производство - всего (разделв В,C,D,E)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</si>
  <si>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</si>
  <si>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</si>
  <si>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</si>
  <si>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</si>
  <si>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</si>
  <si>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</si>
  <si>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</si>
  <si>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</si>
  <si>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</si>
  <si>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1.3.10</t>
  </si>
  <si>
    <t>1.3.11</t>
  </si>
  <si>
    <t>1.3.12</t>
  </si>
  <si>
    <t>1.3.13</t>
  </si>
  <si>
    <t>1.3.14</t>
  </si>
  <si>
    <t>1.3.15</t>
  </si>
  <si>
    <t>1.3.16</t>
  </si>
  <si>
    <t>1.3.17</t>
  </si>
  <si>
    <t>1.3.18</t>
  </si>
  <si>
    <t>1.3.19</t>
  </si>
  <si>
    <t>1.3.20</t>
  </si>
  <si>
    <t>1.3.21</t>
  </si>
  <si>
    <t>1.3.22</t>
  </si>
  <si>
    <t>1.3.23</t>
  </si>
  <si>
    <t>1.3.24</t>
  </si>
  <si>
    <t>Протяженность автодорог общего пользования местного значения с твердым покрытием,  (на конец года)</t>
  </si>
  <si>
    <t>в том числе: городское</t>
  </si>
  <si>
    <t xml:space="preserve">                      сельское</t>
  </si>
  <si>
    <t xml:space="preserve">      Бюджетные средства</t>
  </si>
  <si>
    <t xml:space="preserve">          из областного бюджета</t>
  </si>
  <si>
    <t xml:space="preserve">          из федерального бюджета</t>
  </si>
  <si>
    <t xml:space="preserve">      Прочие</t>
  </si>
  <si>
    <t>Численность населения трудоспособного возраста (на 1 января года)</t>
  </si>
  <si>
    <t>Численность населения старше трудоспособного возраста (на 1 января года)</t>
  </si>
  <si>
    <t>Численность населения (на 1 января года)</t>
  </si>
  <si>
    <t>Количество малых и средних предприятий, включая микропредприятия (на конец года)</t>
  </si>
  <si>
    <t>единиц</t>
  </si>
  <si>
    <t>млн руб.</t>
  </si>
  <si>
    <t>чел. на 1 тыс. чел. населения</t>
  </si>
  <si>
    <t>X</t>
  </si>
  <si>
    <t>3.2.2</t>
  </si>
  <si>
    <t>3.2.1.1</t>
  </si>
  <si>
    <t>3.2.1.2</t>
  </si>
  <si>
    <t>Малое и среднее предпринимательство</t>
  </si>
  <si>
    <t>Индекс производства продукции сельского хозяйства</t>
  </si>
  <si>
    <t>Индекс производства продукции растениеводства</t>
  </si>
  <si>
    <t xml:space="preserve">    в том числе муниципальные программы</t>
  </si>
  <si>
    <t>Инвестиции в основной капитал</t>
  </si>
  <si>
    <t>Оборот общественного питания</t>
  </si>
  <si>
    <t>Оценка*</t>
  </si>
  <si>
    <t>Прогноз*</t>
  </si>
  <si>
    <t>* - письмо от 20.04.2021 № ДГ-П13-4974 и от 08.07.2021 № 21786-СГ/Д14и</t>
  </si>
  <si>
    <t xml:space="preserve">МЭР ожидает значительный рост цен в отдельных видах промышленности (выделены красным шритом). </t>
  </si>
  <si>
    <t>*</t>
  </si>
  <si>
    <t>Муниципальное образование "Город Выборг" Выборгского района Ленинградской области</t>
  </si>
  <si>
    <t xml:space="preserve">Бюджет муниципального образования </t>
  </si>
  <si>
    <t>Расходы бюджета муниципального образования, всего</t>
  </si>
  <si>
    <t>Дефицит/профицит (-/+) бюджета муниципального образования</t>
  </si>
  <si>
    <t>Доходы бюджета муниципального образования, всего</t>
  </si>
  <si>
    <t>Численность населения моложе трудоспособного возраста (на 1 января года)</t>
  </si>
  <si>
    <t>Среднемесячная номинальная начисленная заработная плата работников организаций, не относящихся к субъектам малого предпринимательства</t>
  </si>
  <si>
    <t>Среднесписочная численность работников организаций, не относящимся к субъектам малого предпринимательства</t>
  </si>
  <si>
    <t xml:space="preserve"> Ввод в действие объектов социально- культурной сферы за счет всех источников финансирования:</t>
  </si>
  <si>
    <t>в соответствующих единицах</t>
  </si>
  <si>
    <t>амбулаторно-поликлинические учреждения:</t>
  </si>
  <si>
    <t xml:space="preserve">Поликлиника, мкр. «Южный» </t>
  </si>
  <si>
    <t>Ед. / посещений в смену</t>
  </si>
  <si>
    <t>спортивные сооружения:</t>
  </si>
  <si>
    <t>Ед. / посещений в сутки</t>
  </si>
  <si>
    <t>объекты культуры:</t>
  </si>
  <si>
    <t>Здание музея МБУ культуры «Дом-музей Ленина в Выборге», ул. Рубежная</t>
  </si>
  <si>
    <t>Здание МБУ доп. образования «Школа искусств города Выборга», музыкальная школа, ул. Кеппа</t>
  </si>
  <si>
    <t>Открытое плоскостное физкультурно-спортивное сооружение «Скейтпарк», ул. Физкультурная, 2</t>
  </si>
  <si>
    <t xml:space="preserve">Промышленное производство </t>
  </si>
  <si>
    <t>2.3.</t>
  </si>
  <si>
    <t>Основные показатели прогноза социально-экономического развития муниципального образования                                             на 2022-2024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</si>
</sst>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_)"/>
    <numFmt numFmtId="166" formatCode="#,##0.0"/>
    <numFmt numFmtId="167" formatCode="#&quot; &quot;???/???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Courier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165" fontId="3" fillId="0" borderId="0"/>
    <xf numFmtId="0" fontId="2" fillId="0" borderId="0"/>
    <xf numFmtId="165" fontId="3" fillId="0" borderId="0"/>
  </cellStyleXfs>
  <cellXfs count="110">
    <xf numFmtId="0" fontId="0" fillId="0" borderId="0" xfId="0"/>
    <xf numFmtId="0" fontId="7" fillId="0" borderId="0" xfId="0" applyFont="1"/>
    <xf numFmtId="0" fontId="8" fillId="0" borderId="0" xfId="0" applyFont="1" applyFill="1" applyBorder="1" applyAlignment="1">
      <alignment horizontal="center" wrapText="1"/>
    </xf>
    <xf numFmtId="0" fontId="7" fillId="0" borderId="0" xfId="0" applyFont="1" applyFill="1"/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2" borderId="0" xfId="0" applyFont="1" applyFill="1"/>
    <xf numFmtId="49" fontId="9" fillId="2" borderId="1" xfId="0" applyNumberFormat="1" applyFont="1" applyFill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49" fontId="10" fillId="2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center" wrapText="1"/>
    </xf>
    <xf numFmtId="49" fontId="9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 inden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/>
    </xf>
    <xf numFmtId="166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7" fillId="0" borderId="0" xfId="0" applyFont="1" applyBorder="1" applyAlignment="1">
      <alignment horizontal="left"/>
    </xf>
    <xf numFmtId="164" fontId="11" fillId="2" borderId="1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center" wrapText="1"/>
    </xf>
    <xf numFmtId="0" fontId="11" fillId="0" borderId="0" xfId="0" applyFont="1"/>
    <xf numFmtId="0" fontId="11" fillId="0" borderId="0" xfId="0" applyFont="1" applyAlignment="1">
      <alignment horizontal="left"/>
    </xf>
    <xf numFmtId="0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 wrapText="1"/>
    </xf>
    <xf numFmtId="13" fontId="7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top" wrapText="1"/>
    </xf>
    <xf numFmtId="49" fontId="7" fillId="0" borderId="16" xfId="0" applyNumberFormat="1" applyFont="1" applyBorder="1" applyAlignment="1">
      <alignment horizontal="center" vertical="center" wrapText="1"/>
    </xf>
    <xf numFmtId="49" fontId="7" fillId="2" borderId="16" xfId="0" applyNumberFormat="1" applyFont="1" applyFill="1" applyBorder="1" applyAlignment="1">
      <alignment horizontal="center" vertical="top" wrapText="1"/>
    </xf>
    <xf numFmtId="49" fontId="7" fillId="0" borderId="16" xfId="0" applyNumberFormat="1" applyFont="1" applyBorder="1" applyAlignment="1">
      <alignment horizontal="center" vertical="top" wrapText="1"/>
    </xf>
    <xf numFmtId="49" fontId="10" fillId="0" borderId="16" xfId="0" applyNumberFormat="1" applyFont="1" applyBorder="1" applyAlignment="1">
      <alignment horizontal="center" vertical="top" wrapText="1"/>
    </xf>
    <xf numFmtId="49" fontId="8" fillId="0" borderId="16" xfId="0" applyNumberFormat="1" applyFont="1" applyBorder="1" applyAlignment="1">
      <alignment horizontal="center" vertical="top" wrapText="1"/>
    </xf>
    <xf numFmtId="49" fontId="9" fillId="2" borderId="16" xfId="0" applyNumberFormat="1" applyFont="1" applyFill="1" applyBorder="1" applyAlignment="1">
      <alignment horizontal="center" vertical="center" wrapText="1"/>
    </xf>
    <xf numFmtId="49" fontId="10" fillId="2" borderId="16" xfId="0" applyNumberFormat="1" applyFont="1" applyFill="1" applyBorder="1" applyAlignment="1">
      <alignment horizontal="center" vertical="top" wrapText="1"/>
    </xf>
    <xf numFmtId="49" fontId="9" fillId="2" borderId="16" xfId="0" applyNumberFormat="1" applyFont="1" applyFill="1" applyBorder="1" applyAlignment="1">
      <alignment horizontal="center" vertical="top" wrapText="1"/>
    </xf>
    <xf numFmtId="49" fontId="7" fillId="0" borderId="16" xfId="0" applyNumberFormat="1" applyFont="1" applyFill="1" applyBorder="1" applyAlignment="1">
      <alignment horizontal="center" vertical="top" wrapText="1"/>
    </xf>
    <xf numFmtId="49" fontId="8" fillId="2" borderId="16" xfId="0" applyNumberFormat="1" applyFont="1" applyFill="1" applyBorder="1" applyAlignment="1">
      <alignment horizontal="center" vertical="top" wrapText="1"/>
    </xf>
    <xf numFmtId="49" fontId="9" fillId="2" borderId="14" xfId="0" applyNumberFormat="1" applyFont="1" applyFill="1" applyBorder="1" applyAlignment="1">
      <alignment horizontal="center" vertical="top" wrapText="1"/>
    </xf>
    <xf numFmtId="0" fontId="8" fillId="0" borderId="20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166" fontId="7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49" fontId="7" fillId="0" borderId="16" xfId="0" applyNumberFormat="1" applyFont="1" applyBorder="1" applyAlignment="1">
      <alignment horizontal="center" vertical="top" wrapText="1"/>
    </xf>
    <xf numFmtId="49" fontId="7" fillId="2" borderId="16" xfId="0" applyNumberFormat="1" applyFont="1" applyFill="1" applyBorder="1" applyAlignment="1">
      <alignment horizontal="center" vertical="top" wrapText="1"/>
    </xf>
    <xf numFmtId="49" fontId="9" fillId="2" borderId="16" xfId="0" applyNumberFormat="1" applyFont="1" applyFill="1" applyBorder="1" applyAlignment="1">
      <alignment horizontal="center" vertical="top" wrapText="1"/>
    </xf>
    <xf numFmtId="49" fontId="9" fillId="2" borderId="17" xfId="0" applyNumberFormat="1" applyFont="1" applyFill="1" applyBorder="1" applyAlignment="1">
      <alignment horizontal="center" vertical="center" wrapText="1"/>
    </xf>
    <xf numFmtId="49" fontId="9" fillId="2" borderId="15" xfId="0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top" wrapText="1"/>
    </xf>
    <xf numFmtId="49" fontId="7" fillId="0" borderId="16" xfId="0" applyNumberFormat="1" applyFont="1" applyBorder="1" applyAlignment="1">
      <alignment horizontal="center" vertical="top"/>
    </xf>
  </cellXfs>
  <cellStyles count="6">
    <cellStyle name="Обычный" xfId="0" builtinId="0"/>
    <cellStyle name="Обычный 100" xfId="4" xr:uid="{00000000-0005-0000-0000-000001000000}"/>
    <cellStyle name="Обычный 2" xfId="1" xr:uid="{00000000-0005-0000-0000-000002000000}"/>
    <cellStyle name="Обычный 25 2" xfId="3" xr:uid="{00000000-0005-0000-0000-000003000000}"/>
    <cellStyle name="Обычный 3" xfId="2" xr:uid="{00000000-0005-0000-0000-000004000000}"/>
    <cellStyle name="Обычный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52"/>
  <sheetViews>
    <sheetView topLeftCell="A4" workbookViewId="0">
      <selection activeCell="L52" sqref="L52"/>
    </sheetView>
  </sheetViews>
  <sheetFormatPr defaultRowHeight="15.75" x14ac:dyDescent="0.25"/>
  <cols>
    <col min="1" max="1" width="12.140625" style="1" customWidth="1"/>
    <col min="2" max="2" width="64.85546875" style="25" customWidth="1"/>
    <col min="3" max="6" width="11.5703125" style="1" customWidth="1"/>
    <col min="7" max="16384" width="9.140625" style="1"/>
  </cols>
  <sheetData>
    <row r="2" spans="1:12" ht="38.25" customHeight="1" x14ac:dyDescent="0.3">
      <c r="A2" s="82" t="s">
        <v>140</v>
      </c>
      <c r="B2" s="82"/>
      <c r="C2" s="82"/>
      <c r="D2" s="82"/>
      <c r="E2" s="82"/>
      <c r="F2" s="82"/>
    </row>
    <row r="3" spans="1:12" ht="18.75" x14ac:dyDescent="0.3">
      <c r="A3" s="83" t="s">
        <v>116</v>
      </c>
      <c r="B3" s="83"/>
      <c r="C3" s="83"/>
      <c r="D3" s="83"/>
      <c r="E3" s="83"/>
      <c r="F3" s="83"/>
    </row>
    <row r="4" spans="1:12" x14ac:dyDescent="0.25">
      <c r="A4" s="36" t="s">
        <v>197</v>
      </c>
      <c r="B4" s="30"/>
      <c r="C4" s="30"/>
      <c r="D4" s="30"/>
      <c r="E4" s="30"/>
      <c r="F4" s="30"/>
      <c r="G4" s="38"/>
      <c r="H4" s="38"/>
      <c r="I4" s="38"/>
      <c r="J4" s="38"/>
      <c r="K4" s="38"/>
      <c r="L4" s="38"/>
    </row>
    <row r="5" spans="1:12" x14ac:dyDescent="0.25">
      <c r="A5" s="84" t="s">
        <v>0</v>
      </c>
      <c r="B5" s="84" t="s">
        <v>117</v>
      </c>
      <c r="C5" s="4" t="s">
        <v>195</v>
      </c>
      <c r="D5" s="85" t="s">
        <v>196</v>
      </c>
      <c r="E5" s="86"/>
      <c r="F5" s="87"/>
      <c r="G5" s="38"/>
      <c r="H5" s="38"/>
      <c r="I5" s="38"/>
      <c r="J5" s="38"/>
      <c r="K5" s="38"/>
      <c r="L5" s="38"/>
    </row>
    <row r="6" spans="1:12" x14ac:dyDescent="0.25">
      <c r="A6" s="84"/>
      <c r="B6" s="84"/>
      <c r="C6" s="4">
        <v>2021</v>
      </c>
      <c r="D6" s="5">
        <v>2022</v>
      </c>
      <c r="E6" s="5">
        <v>2023</v>
      </c>
      <c r="F6" s="5">
        <v>2024</v>
      </c>
      <c r="G6" s="38"/>
      <c r="H6" s="38"/>
      <c r="I6" s="38"/>
      <c r="J6" s="38"/>
      <c r="K6" s="38"/>
      <c r="L6" s="38"/>
    </row>
    <row r="7" spans="1:12" x14ac:dyDescent="0.25">
      <c r="A7" s="11" t="s">
        <v>15</v>
      </c>
      <c r="B7" s="20" t="s">
        <v>16</v>
      </c>
      <c r="C7" s="31"/>
      <c r="D7" s="31"/>
      <c r="E7" s="31"/>
      <c r="F7" s="31"/>
      <c r="G7" s="38"/>
      <c r="H7" s="38"/>
      <c r="I7" s="38"/>
      <c r="J7" s="38"/>
      <c r="K7" s="38"/>
      <c r="L7" s="38"/>
    </row>
    <row r="8" spans="1:12" x14ac:dyDescent="0.25">
      <c r="A8" s="15" t="s">
        <v>108</v>
      </c>
      <c r="B8" s="21" t="s">
        <v>146</v>
      </c>
      <c r="C8" s="37">
        <v>117.8</v>
      </c>
      <c r="D8" s="32">
        <v>103.3</v>
      </c>
      <c r="E8" s="32">
        <v>103.4</v>
      </c>
      <c r="F8" s="32">
        <v>103.7</v>
      </c>
      <c r="G8" s="38"/>
      <c r="H8" s="38"/>
      <c r="I8" s="38"/>
      <c r="J8" s="38"/>
      <c r="K8" s="38"/>
      <c r="L8" s="38"/>
    </row>
    <row r="9" spans="1:12" x14ac:dyDescent="0.25">
      <c r="A9" s="15" t="s">
        <v>43</v>
      </c>
      <c r="B9" s="21" t="s">
        <v>113</v>
      </c>
      <c r="C9" s="37">
        <v>117.9</v>
      </c>
      <c r="D9" s="32">
        <v>101.4</v>
      </c>
      <c r="E9" s="32">
        <v>103.6</v>
      </c>
      <c r="F9" s="32">
        <v>103.9</v>
      </c>
      <c r="G9" s="38"/>
      <c r="H9" s="38"/>
      <c r="I9" s="38"/>
      <c r="J9" s="38"/>
      <c r="K9" s="38"/>
      <c r="L9" s="38"/>
    </row>
    <row r="10" spans="1:12" x14ac:dyDescent="0.25">
      <c r="A10" s="33" t="s">
        <v>44</v>
      </c>
      <c r="B10" s="21" t="s">
        <v>118</v>
      </c>
      <c r="C10" s="37">
        <v>110.8</v>
      </c>
      <c r="D10" s="32">
        <v>102.9</v>
      </c>
      <c r="E10" s="32">
        <v>103.9</v>
      </c>
      <c r="F10" s="32">
        <v>104.2</v>
      </c>
      <c r="G10" s="38"/>
      <c r="H10" s="38"/>
      <c r="I10" s="38"/>
      <c r="J10" s="38"/>
      <c r="K10" s="38"/>
      <c r="L10" s="38"/>
    </row>
    <row r="11" spans="1:12" x14ac:dyDescent="0.25">
      <c r="A11" s="6"/>
      <c r="B11" s="21" t="s">
        <v>8</v>
      </c>
      <c r="C11" s="32"/>
      <c r="D11" s="32"/>
      <c r="E11" s="32"/>
      <c r="F11" s="32"/>
    </row>
    <row r="12" spans="1:12" x14ac:dyDescent="0.25">
      <c r="A12" s="6" t="s">
        <v>147</v>
      </c>
      <c r="B12" s="16" t="s">
        <v>84</v>
      </c>
      <c r="C12" s="37">
        <v>109.4</v>
      </c>
      <c r="D12" s="32">
        <v>103.2</v>
      </c>
      <c r="E12" s="32">
        <v>103.8</v>
      </c>
      <c r="F12" s="32">
        <v>104.2</v>
      </c>
    </row>
    <row r="13" spans="1:12" x14ac:dyDescent="0.25">
      <c r="A13" s="6" t="s">
        <v>148</v>
      </c>
      <c r="B13" s="16" t="s">
        <v>85</v>
      </c>
      <c r="C13" s="37">
        <v>109.4</v>
      </c>
      <c r="D13" s="32">
        <v>103.2</v>
      </c>
      <c r="E13" s="32">
        <v>103.8</v>
      </c>
      <c r="F13" s="32">
        <v>104.2</v>
      </c>
    </row>
    <row r="14" spans="1:12" x14ac:dyDescent="0.25">
      <c r="A14" s="6" t="s">
        <v>149</v>
      </c>
      <c r="B14" s="16" t="s">
        <v>86</v>
      </c>
      <c r="C14" s="37">
        <v>109.4</v>
      </c>
      <c r="D14" s="32">
        <v>103.2</v>
      </c>
      <c r="E14" s="32">
        <v>103.8</v>
      </c>
      <c r="F14" s="32">
        <v>104.2</v>
      </c>
    </row>
    <row r="15" spans="1:12" x14ac:dyDescent="0.25">
      <c r="A15" s="6" t="s">
        <v>150</v>
      </c>
      <c r="B15" s="16" t="s">
        <v>87</v>
      </c>
      <c r="C15" s="32">
        <v>104.3</v>
      </c>
      <c r="D15" s="32">
        <v>103.1</v>
      </c>
      <c r="E15" s="32">
        <v>103.7</v>
      </c>
      <c r="F15" s="32">
        <v>104</v>
      </c>
    </row>
    <row r="16" spans="1:12" x14ac:dyDescent="0.25">
      <c r="A16" s="6" t="s">
        <v>151</v>
      </c>
      <c r="B16" s="16" t="s">
        <v>88</v>
      </c>
      <c r="C16" s="32">
        <v>104.3</v>
      </c>
      <c r="D16" s="32">
        <v>103.1</v>
      </c>
      <c r="E16" s="32">
        <v>103.7</v>
      </c>
      <c r="F16" s="32">
        <v>104</v>
      </c>
    </row>
    <row r="17" spans="1:6" x14ac:dyDescent="0.25">
      <c r="A17" s="6" t="s">
        <v>152</v>
      </c>
      <c r="B17" s="16" t="s">
        <v>89</v>
      </c>
      <c r="C17" s="32">
        <v>104.3</v>
      </c>
      <c r="D17" s="32">
        <v>103.1</v>
      </c>
      <c r="E17" s="32">
        <v>103.7</v>
      </c>
      <c r="F17" s="32">
        <v>104</v>
      </c>
    </row>
    <row r="18" spans="1:6" ht="47.25" x14ac:dyDescent="0.25">
      <c r="A18" s="6" t="s">
        <v>153</v>
      </c>
      <c r="B18" s="16" t="s">
        <v>90</v>
      </c>
      <c r="C18" s="37">
        <v>107.7</v>
      </c>
      <c r="D18" s="32">
        <v>103.7</v>
      </c>
      <c r="E18" s="32">
        <v>103.7</v>
      </c>
      <c r="F18" s="32">
        <v>103.9</v>
      </c>
    </row>
    <row r="19" spans="1:6" x14ac:dyDescent="0.25">
      <c r="A19" s="6" t="s">
        <v>154</v>
      </c>
      <c r="B19" s="16" t="s">
        <v>91</v>
      </c>
      <c r="C19" s="32">
        <v>106.3</v>
      </c>
      <c r="D19" s="32">
        <v>103.7</v>
      </c>
      <c r="E19" s="32">
        <v>103.9</v>
      </c>
      <c r="F19" s="32">
        <v>104.2</v>
      </c>
    </row>
    <row r="20" spans="1:6" ht="31.5" x14ac:dyDescent="0.25">
      <c r="A20" s="6" t="s">
        <v>155</v>
      </c>
      <c r="B20" s="16" t="s">
        <v>92</v>
      </c>
      <c r="C20" s="32">
        <v>105.5</v>
      </c>
      <c r="D20" s="32">
        <v>104.1</v>
      </c>
      <c r="E20" s="32">
        <v>104.5</v>
      </c>
      <c r="F20" s="32">
        <v>104.8</v>
      </c>
    </row>
    <row r="21" spans="1:6" x14ac:dyDescent="0.25">
      <c r="A21" s="6" t="s">
        <v>156</v>
      </c>
      <c r="B21" s="16" t="s">
        <v>93</v>
      </c>
      <c r="C21" s="37">
        <v>125.6</v>
      </c>
      <c r="D21" s="32">
        <v>100.1</v>
      </c>
      <c r="E21" s="32">
        <v>103.1</v>
      </c>
      <c r="F21" s="32">
        <v>103.3</v>
      </c>
    </row>
    <row r="22" spans="1:6" ht="31.5" x14ac:dyDescent="0.25">
      <c r="A22" s="6" t="s">
        <v>157</v>
      </c>
      <c r="B22" s="16" t="s">
        <v>94</v>
      </c>
      <c r="C22" s="32">
        <v>106.7</v>
      </c>
      <c r="D22" s="32">
        <v>103.2</v>
      </c>
      <c r="E22" s="32">
        <v>103.9</v>
      </c>
      <c r="F22" s="32">
        <v>104.4</v>
      </c>
    </row>
    <row r="23" spans="1:6" ht="31.5" x14ac:dyDescent="0.25">
      <c r="A23" s="6" t="s">
        <v>158</v>
      </c>
      <c r="B23" s="16" t="s">
        <v>95</v>
      </c>
      <c r="C23" s="32">
        <v>106.7</v>
      </c>
      <c r="D23" s="32">
        <v>103.2</v>
      </c>
      <c r="E23" s="32">
        <v>103.9</v>
      </c>
      <c r="F23" s="32">
        <v>104.4</v>
      </c>
    </row>
    <row r="24" spans="1:6" ht="31.5" x14ac:dyDescent="0.25">
      <c r="A24" s="6" t="s">
        <v>159</v>
      </c>
      <c r="B24" s="16" t="s">
        <v>96</v>
      </c>
      <c r="C24" s="32">
        <v>106.7</v>
      </c>
      <c r="D24" s="32">
        <v>103.2</v>
      </c>
      <c r="E24" s="32">
        <v>103.9</v>
      </c>
      <c r="F24" s="32">
        <v>104.4</v>
      </c>
    </row>
    <row r="25" spans="1:6" ht="31.5" x14ac:dyDescent="0.25">
      <c r="A25" s="6" t="s">
        <v>160</v>
      </c>
      <c r="B25" s="16" t="s">
        <v>97</v>
      </c>
      <c r="C25" s="32">
        <v>104.2</v>
      </c>
      <c r="D25" s="32">
        <v>103.9</v>
      </c>
      <c r="E25" s="32">
        <v>104.1</v>
      </c>
      <c r="F25" s="32">
        <v>104.3</v>
      </c>
    </row>
    <row r="26" spans="1:6" x14ac:dyDescent="0.25">
      <c r="A26" s="6" t="s">
        <v>161</v>
      </c>
      <c r="B26" s="16" t="s">
        <v>98</v>
      </c>
      <c r="C26" s="37">
        <v>125.7</v>
      </c>
      <c r="D26" s="32">
        <v>103.5</v>
      </c>
      <c r="E26" s="32">
        <v>104</v>
      </c>
      <c r="F26" s="32">
        <v>104.4</v>
      </c>
    </row>
    <row r="27" spans="1:6" ht="31.5" x14ac:dyDescent="0.25">
      <c r="A27" s="6" t="s">
        <v>162</v>
      </c>
      <c r="B27" s="16" t="s">
        <v>99</v>
      </c>
      <c r="C27" s="32">
        <v>104.7</v>
      </c>
      <c r="D27" s="32">
        <v>104.5</v>
      </c>
      <c r="E27" s="32">
        <v>104.3</v>
      </c>
      <c r="F27" s="32">
        <v>104.5</v>
      </c>
    </row>
    <row r="28" spans="1:6" ht="31.5" x14ac:dyDescent="0.25">
      <c r="A28" s="6" t="s">
        <v>163</v>
      </c>
      <c r="B28" s="16" t="s">
        <v>100</v>
      </c>
      <c r="C28" s="32">
        <v>103.9</v>
      </c>
      <c r="D28" s="32">
        <v>103.6</v>
      </c>
      <c r="E28" s="32">
        <v>104.1</v>
      </c>
      <c r="F28" s="32">
        <v>104.4</v>
      </c>
    </row>
    <row r="29" spans="1:6" x14ac:dyDescent="0.25">
      <c r="A29" s="6" t="s">
        <v>164</v>
      </c>
      <c r="B29" s="16" t="s">
        <v>101</v>
      </c>
      <c r="C29" s="32">
        <v>105.5</v>
      </c>
      <c r="D29" s="32">
        <v>104.1</v>
      </c>
      <c r="E29" s="32">
        <v>104.5</v>
      </c>
      <c r="F29" s="32">
        <v>104.8</v>
      </c>
    </row>
    <row r="30" spans="1:6" ht="31.5" x14ac:dyDescent="0.25">
      <c r="A30" s="6" t="s">
        <v>165</v>
      </c>
      <c r="B30" s="16" t="s">
        <v>102</v>
      </c>
      <c r="C30" s="32">
        <v>103.9</v>
      </c>
      <c r="D30" s="32">
        <v>103.6</v>
      </c>
      <c r="E30" s="32">
        <v>104.1</v>
      </c>
      <c r="F30" s="32">
        <v>104.4</v>
      </c>
    </row>
    <row r="31" spans="1:6" ht="31.5" x14ac:dyDescent="0.25">
      <c r="A31" s="6" t="s">
        <v>166</v>
      </c>
      <c r="B31" s="16" t="s">
        <v>103</v>
      </c>
      <c r="C31" s="32">
        <v>103.9</v>
      </c>
      <c r="D31" s="32">
        <v>103.6</v>
      </c>
      <c r="E31" s="32">
        <v>104.1</v>
      </c>
      <c r="F31" s="32">
        <v>104.4</v>
      </c>
    </row>
    <row r="32" spans="1:6" ht="31.5" x14ac:dyDescent="0.25">
      <c r="A32" s="6" t="s">
        <v>167</v>
      </c>
      <c r="B32" s="16" t="s">
        <v>104</v>
      </c>
      <c r="C32" s="32">
        <v>103.9</v>
      </c>
      <c r="D32" s="32">
        <v>103.6</v>
      </c>
      <c r="E32" s="32">
        <v>104.1</v>
      </c>
      <c r="F32" s="32">
        <v>104.4</v>
      </c>
    </row>
    <row r="33" spans="1:6" x14ac:dyDescent="0.25">
      <c r="A33" s="6" t="s">
        <v>168</v>
      </c>
      <c r="B33" s="16" t="s">
        <v>105</v>
      </c>
      <c r="C33" s="32">
        <v>105.5</v>
      </c>
      <c r="D33" s="32">
        <v>104.1</v>
      </c>
      <c r="E33" s="32">
        <v>104.5</v>
      </c>
      <c r="F33" s="32">
        <v>104.8</v>
      </c>
    </row>
    <row r="34" spans="1:6" x14ac:dyDescent="0.25">
      <c r="A34" s="6" t="s">
        <v>169</v>
      </c>
      <c r="B34" s="16" t="s">
        <v>106</v>
      </c>
      <c r="C34" s="32">
        <v>105.5</v>
      </c>
      <c r="D34" s="32">
        <v>104.1</v>
      </c>
      <c r="E34" s="32">
        <v>104.5</v>
      </c>
      <c r="F34" s="32">
        <v>104.8</v>
      </c>
    </row>
    <row r="35" spans="1:6" x14ac:dyDescent="0.25">
      <c r="A35" s="6" t="s">
        <v>170</v>
      </c>
      <c r="B35" s="16" t="s">
        <v>107</v>
      </c>
      <c r="C35" s="32">
        <v>105.5</v>
      </c>
      <c r="D35" s="32">
        <v>104.1</v>
      </c>
      <c r="E35" s="32">
        <v>104.5</v>
      </c>
      <c r="F35" s="32">
        <v>104.8</v>
      </c>
    </row>
    <row r="36" spans="1:6" ht="31.5" x14ac:dyDescent="0.25">
      <c r="A36" s="6" t="s">
        <v>45</v>
      </c>
      <c r="B36" s="21" t="s">
        <v>119</v>
      </c>
      <c r="C36" s="32">
        <v>104</v>
      </c>
      <c r="D36" s="32">
        <v>104</v>
      </c>
      <c r="E36" s="32">
        <v>104</v>
      </c>
      <c r="F36" s="32">
        <v>104</v>
      </c>
    </row>
    <row r="37" spans="1:6" ht="47.25" x14ac:dyDescent="0.25">
      <c r="A37" s="6" t="s">
        <v>46</v>
      </c>
      <c r="B37" s="21" t="s">
        <v>120</v>
      </c>
      <c r="C37" s="32">
        <v>103.8</v>
      </c>
      <c r="D37" s="32">
        <v>104</v>
      </c>
      <c r="E37" s="32">
        <v>104</v>
      </c>
      <c r="F37" s="32">
        <v>104</v>
      </c>
    </row>
    <row r="38" spans="1:6" x14ac:dyDescent="0.25">
      <c r="A38" s="7" t="s">
        <v>21</v>
      </c>
      <c r="B38" s="18" t="s">
        <v>22</v>
      </c>
      <c r="C38" s="32"/>
      <c r="D38" s="32"/>
      <c r="E38" s="32"/>
      <c r="F38" s="32"/>
    </row>
    <row r="39" spans="1:6" x14ac:dyDescent="0.25">
      <c r="A39" s="6" t="s">
        <v>108</v>
      </c>
      <c r="B39" s="8" t="s">
        <v>22</v>
      </c>
      <c r="C39" s="32">
        <v>104.5</v>
      </c>
      <c r="D39" s="32">
        <v>103.3</v>
      </c>
      <c r="E39" s="32">
        <v>103.8</v>
      </c>
      <c r="F39" s="32">
        <v>104.1</v>
      </c>
    </row>
    <row r="40" spans="1:6" x14ac:dyDescent="0.25">
      <c r="A40" s="6" t="s">
        <v>42</v>
      </c>
      <c r="B40" s="8" t="s">
        <v>127</v>
      </c>
      <c r="C40" s="32">
        <v>104.5</v>
      </c>
      <c r="D40" s="32">
        <v>102.6</v>
      </c>
      <c r="E40" s="32">
        <v>103.7</v>
      </c>
      <c r="F40" s="32">
        <v>104</v>
      </c>
    </row>
    <row r="41" spans="1:6" x14ac:dyDescent="0.25">
      <c r="A41" s="6" t="s">
        <v>43</v>
      </c>
      <c r="B41" s="8" t="s">
        <v>128</v>
      </c>
      <c r="C41" s="32">
        <v>105</v>
      </c>
      <c r="D41" s="32">
        <v>103.8</v>
      </c>
      <c r="E41" s="32">
        <v>103.9</v>
      </c>
      <c r="F41" s="32">
        <v>104</v>
      </c>
    </row>
    <row r="42" spans="1:6" x14ac:dyDescent="0.25">
      <c r="A42" s="7" t="s">
        <v>24</v>
      </c>
      <c r="B42" s="18" t="s">
        <v>25</v>
      </c>
      <c r="C42" s="32"/>
      <c r="D42" s="32"/>
      <c r="E42" s="32"/>
      <c r="F42" s="32"/>
    </row>
    <row r="43" spans="1:6" x14ac:dyDescent="0.25">
      <c r="A43" s="6" t="s">
        <v>108</v>
      </c>
      <c r="B43" s="19" t="s">
        <v>126</v>
      </c>
      <c r="C43" s="32">
        <v>105.8</v>
      </c>
      <c r="D43" s="32">
        <v>104</v>
      </c>
      <c r="E43" s="32">
        <v>104</v>
      </c>
      <c r="F43" s="32">
        <v>104</v>
      </c>
    </row>
    <row r="44" spans="1:6" x14ac:dyDescent="0.25">
      <c r="A44" s="6" t="s">
        <v>56</v>
      </c>
      <c r="B44" s="8" t="s">
        <v>124</v>
      </c>
      <c r="C44" s="32">
        <v>106.4</v>
      </c>
      <c r="D44" s="32">
        <v>104.3</v>
      </c>
      <c r="E44" s="32">
        <v>103.9</v>
      </c>
      <c r="F44" s="32">
        <v>104</v>
      </c>
    </row>
    <row r="45" spans="1:6" ht="31.5" x14ac:dyDescent="0.25">
      <c r="A45" s="6" t="s">
        <v>57</v>
      </c>
      <c r="B45" s="8" t="s">
        <v>121</v>
      </c>
      <c r="C45" s="32"/>
      <c r="D45" s="32"/>
      <c r="E45" s="32"/>
      <c r="F45" s="32"/>
    </row>
    <row r="46" spans="1:6" x14ac:dyDescent="0.25">
      <c r="A46" s="10" t="s">
        <v>58</v>
      </c>
      <c r="B46" s="8" t="s">
        <v>125</v>
      </c>
      <c r="C46" s="32">
        <v>103.5</v>
      </c>
      <c r="D46" s="32">
        <v>103.8</v>
      </c>
      <c r="E46" s="32">
        <v>104.3</v>
      </c>
      <c r="F46" s="32">
        <v>104.2</v>
      </c>
    </row>
    <row r="47" spans="1:6" x14ac:dyDescent="0.25">
      <c r="A47" s="12" t="s">
        <v>27</v>
      </c>
      <c r="B47" s="22" t="s">
        <v>28</v>
      </c>
      <c r="C47" s="32"/>
      <c r="D47" s="32"/>
      <c r="E47" s="32"/>
      <c r="F47" s="32"/>
    </row>
    <row r="48" spans="1:6" ht="31.5" x14ac:dyDescent="0.25">
      <c r="A48" s="10" t="s">
        <v>108</v>
      </c>
      <c r="B48" s="23" t="s">
        <v>122</v>
      </c>
      <c r="C48" s="32">
        <v>105.4</v>
      </c>
      <c r="D48" s="32">
        <v>105.1</v>
      </c>
      <c r="E48" s="32">
        <v>104.9</v>
      </c>
      <c r="F48" s="32">
        <v>104.7</v>
      </c>
    </row>
    <row r="49" spans="1:6" x14ac:dyDescent="0.25">
      <c r="A49" s="7" t="s">
        <v>32</v>
      </c>
      <c r="B49" s="18" t="s">
        <v>30</v>
      </c>
      <c r="C49" s="32"/>
      <c r="D49" s="32"/>
      <c r="E49" s="32"/>
      <c r="F49" s="32"/>
    </row>
    <row r="50" spans="1:6" x14ac:dyDescent="0.25">
      <c r="A50" s="13" t="s">
        <v>108</v>
      </c>
      <c r="B50" s="24" t="s">
        <v>123</v>
      </c>
      <c r="C50" s="32">
        <v>103.6</v>
      </c>
      <c r="D50" s="32">
        <v>104.2</v>
      </c>
      <c r="E50" s="32">
        <v>104.4</v>
      </c>
      <c r="F50" s="32">
        <v>104.5</v>
      </c>
    </row>
    <row r="52" spans="1:6" x14ac:dyDescent="0.25">
      <c r="A52" s="39" t="s">
        <v>199</v>
      </c>
      <c r="B52" s="40" t="s">
        <v>198</v>
      </c>
      <c r="C52" s="39"/>
      <c r="D52" s="39"/>
      <c r="E52" s="39"/>
      <c r="F52" s="39"/>
    </row>
  </sheetData>
  <mergeCells count="5">
    <mergeCell ref="A2:F2"/>
    <mergeCell ref="A3:F3"/>
    <mergeCell ref="B5:B6"/>
    <mergeCell ref="D5:F5"/>
    <mergeCell ref="A5:A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93"/>
  <sheetViews>
    <sheetView tabSelected="1" view="pageBreakPreview" topLeftCell="C2" zoomScaleNormal="100" zoomScaleSheetLayoutView="100" zoomScalePageLayoutView="120" workbookViewId="0">
      <selection activeCell="I2" sqref="I2"/>
    </sheetView>
  </sheetViews>
  <sheetFormatPr defaultRowHeight="15.75" x14ac:dyDescent="0.25"/>
  <cols>
    <col min="1" max="1" width="9" style="17" customWidth="1"/>
    <col min="2" max="2" width="49.5703125" style="27" customWidth="1"/>
    <col min="3" max="3" width="24.85546875" style="29" customWidth="1"/>
    <col min="4" max="4" width="12.5703125" style="29" customWidth="1"/>
    <col min="5" max="5" width="15" style="29" customWidth="1"/>
    <col min="6" max="6" width="12.85546875" style="29" customWidth="1"/>
    <col min="7" max="7" width="12.42578125" style="29" customWidth="1"/>
    <col min="8" max="8" width="14.42578125" style="29" customWidth="1"/>
    <col min="9" max="16384" width="9.140625" style="1"/>
  </cols>
  <sheetData>
    <row r="1" spans="1:8" ht="18.75" x14ac:dyDescent="0.25">
      <c r="A1" s="98" t="s">
        <v>200</v>
      </c>
      <c r="B1" s="98"/>
      <c r="C1" s="98"/>
      <c r="D1" s="98"/>
      <c r="E1" s="98"/>
      <c r="F1" s="98"/>
      <c r="G1" s="98"/>
      <c r="H1" s="98"/>
    </row>
    <row r="2" spans="1:8" ht="48.75" customHeight="1" x14ac:dyDescent="0.3">
      <c r="A2" s="99" t="s">
        <v>221</v>
      </c>
      <c r="B2" s="100"/>
      <c r="C2" s="100"/>
      <c r="D2" s="100"/>
      <c r="E2" s="100"/>
      <c r="F2" s="100"/>
      <c r="G2" s="100"/>
      <c r="H2" s="100"/>
    </row>
    <row r="3" spans="1:8" s="3" customFormat="1" ht="16.5" thickBot="1" x14ac:dyDescent="0.3">
      <c r="A3" s="2"/>
      <c r="B3" s="26"/>
      <c r="C3" s="28"/>
      <c r="D3" s="28"/>
      <c r="E3" s="28"/>
      <c r="F3" s="28"/>
      <c r="G3" s="28"/>
      <c r="H3" s="28"/>
    </row>
    <row r="4" spans="1:8" x14ac:dyDescent="0.25">
      <c r="A4" s="101" t="s">
        <v>0</v>
      </c>
      <c r="B4" s="103" t="s">
        <v>1</v>
      </c>
      <c r="C4" s="101" t="s">
        <v>2</v>
      </c>
      <c r="D4" s="68" t="s">
        <v>3</v>
      </c>
      <c r="E4" s="46" t="s">
        <v>69</v>
      </c>
      <c r="F4" s="105" t="s">
        <v>4</v>
      </c>
      <c r="G4" s="106"/>
      <c r="H4" s="107"/>
    </row>
    <row r="5" spans="1:8" ht="16.5" thickBot="1" x14ac:dyDescent="0.3">
      <c r="A5" s="102"/>
      <c r="B5" s="104"/>
      <c r="C5" s="102"/>
      <c r="D5" s="69">
        <v>2020</v>
      </c>
      <c r="E5" s="48">
        <v>2021</v>
      </c>
      <c r="F5" s="47">
        <v>2022</v>
      </c>
      <c r="G5" s="47">
        <v>2023</v>
      </c>
      <c r="H5" s="49">
        <v>2024</v>
      </c>
    </row>
    <row r="6" spans="1:8" x14ac:dyDescent="0.25">
      <c r="A6" s="50" t="s">
        <v>5</v>
      </c>
      <c r="B6" s="62" t="s">
        <v>6</v>
      </c>
      <c r="C6" s="76"/>
      <c r="D6" s="70"/>
      <c r="E6" s="45"/>
      <c r="F6" s="45"/>
      <c r="G6" s="45"/>
      <c r="H6" s="45"/>
    </row>
    <row r="7" spans="1:8" x14ac:dyDescent="0.25">
      <c r="A7" s="51">
        <v>1</v>
      </c>
      <c r="B7" s="63" t="s">
        <v>180</v>
      </c>
      <c r="C7" s="77" t="s">
        <v>9</v>
      </c>
      <c r="D7" s="71">
        <v>75355</v>
      </c>
      <c r="E7" s="41">
        <v>74076</v>
      </c>
      <c r="F7" s="41">
        <v>73070</v>
      </c>
      <c r="G7" s="41">
        <v>72220</v>
      </c>
      <c r="H7" s="41">
        <v>71430</v>
      </c>
    </row>
    <row r="8" spans="1:8" x14ac:dyDescent="0.25">
      <c r="A8" s="51" t="s">
        <v>42</v>
      </c>
      <c r="B8" s="63" t="s">
        <v>172</v>
      </c>
      <c r="C8" s="77" t="s">
        <v>9</v>
      </c>
      <c r="D8" s="71">
        <v>75355</v>
      </c>
      <c r="E8" s="41">
        <v>74076</v>
      </c>
      <c r="F8" s="41">
        <v>73070</v>
      </c>
      <c r="G8" s="41">
        <v>72220</v>
      </c>
      <c r="H8" s="41">
        <v>71430</v>
      </c>
    </row>
    <row r="9" spans="1:8" x14ac:dyDescent="0.25">
      <c r="A9" s="51" t="s">
        <v>43</v>
      </c>
      <c r="B9" s="63" t="s">
        <v>173</v>
      </c>
      <c r="C9" s="77" t="s">
        <v>9</v>
      </c>
      <c r="D9" s="71">
        <v>0</v>
      </c>
      <c r="E9" s="41">
        <f>E7-E8</f>
        <v>0</v>
      </c>
      <c r="F9" s="41">
        <f t="shared" ref="F9:H9" si="0">F7-F8</f>
        <v>0</v>
      </c>
      <c r="G9" s="41">
        <f t="shared" si="0"/>
        <v>0</v>
      </c>
      <c r="H9" s="41">
        <f t="shared" si="0"/>
        <v>0</v>
      </c>
    </row>
    <row r="10" spans="1:8" ht="31.5" x14ac:dyDescent="0.25">
      <c r="A10" s="51" t="s">
        <v>56</v>
      </c>
      <c r="B10" s="63" t="s">
        <v>205</v>
      </c>
      <c r="C10" s="77" t="s">
        <v>9</v>
      </c>
      <c r="D10" s="71">
        <v>12154</v>
      </c>
      <c r="E10" s="41">
        <v>12032</v>
      </c>
      <c r="F10" s="41">
        <v>11912</v>
      </c>
      <c r="G10" s="41">
        <v>11818</v>
      </c>
      <c r="H10" s="41">
        <v>11759</v>
      </c>
    </row>
    <row r="11" spans="1:8" ht="31.5" x14ac:dyDescent="0.25">
      <c r="A11" s="51" t="s">
        <v>57</v>
      </c>
      <c r="B11" s="63" t="s">
        <v>178</v>
      </c>
      <c r="C11" s="77" t="s">
        <v>9</v>
      </c>
      <c r="D11" s="71">
        <v>40895</v>
      </c>
      <c r="E11" s="41">
        <v>39626</v>
      </c>
      <c r="F11" s="41">
        <v>38673</v>
      </c>
      <c r="G11" s="41">
        <v>37850</v>
      </c>
      <c r="H11" s="41">
        <v>37096</v>
      </c>
    </row>
    <row r="12" spans="1:8" ht="31.5" x14ac:dyDescent="0.25">
      <c r="A12" s="51" t="s">
        <v>58</v>
      </c>
      <c r="B12" s="63" t="s">
        <v>179</v>
      </c>
      <c r="C12" s="77" t="s">
        <v>9</v>
      </c>
      <c r="D12" s="71">
        <f>D7-D10-D11</f>
        <v>22306</v>
      </c>
      <c r="E12" s="41">
        <f t="shared" ref="E12:H12" si="1">E7-E10-E11</f>
        <v>22418</v>
      </c>
      <c r="F12" s="41">
        <f t="shared" si="1"/>
        <v>22485</v>
      </c>
      <c r="G12" s="41">
        <f t="shared" si="1"/>
        <v>22552</v>
      </c>
      <c r="H12" s="41">
        <f t="shared" si="1"/>
        <v>22575</v>
      </c>
    </row>
    <row r="13" spans="1:8" x14ac:dyDescent="0.25">
      <c r="A13" s="52" t="s">
        <v>59</v>
      </c>
      <c r="B13" s="63" t="s">
        <v>70</v>
      </c>
      <c r="C13" s="77" t="s">
        <v>9</v>
      </c>
      <c r="D13" s="71">
        <f>(D7+E7)/2</f>
        <v>74715.5</v>
      </c>
      <c r="E13" s="41">
        <f>(E7+F7)/2</f>
        <v>73573</v>
      </c>
      <c r="F13" s="41">
        <f>(F7+G7)/2</f>
        <v>72645</v>
      </c>
      <c r="G13" s="41">
        <f>(G7+H7)/2</f>
        <v>71825</v>
      </c>
      <c r="H13" s="41">
        <f>(H7+(H7+H14-H15+H16))/2</f>
        <v>71045</v>
      </c>
    </row>
    <row r="14" spans="1:8" ht="31.5" x14ac:dyDescent="0.25">
      <c r="A14" s="53" t="s">
        <v>61</v>
      </c>
      <c r="B14" s="63" t="s">
        <v>54</v>
      </c>
      <c r="C14" s="77" t="s">
        <v>9</v>
      </c>
      <c r="D14" s="71">
        <v>695</v>
      </c>
      <c r="E14" s="41">
        <v>700</v>
      </c>
      <c r="F14" s="41">
        <v>700</v>
      </c>
      <c r="G14" s="41">
        <v>710</v>
      </c>
      <c r="H14" s="41">
        <v>710</v>
      </c>
    </row>
    <row r="15" spans="1:8" x14ac:dyDescent="0.25">
      <c r="A15" s="53" t="s">
        <v>62</v>
      </c>
      <c r="B15" s="63" t="s">
        <v>55</v>
      </c>
      <c r="C15" s="77" t="s">
        <v>9</v>
      </c>
      <c r="D15" s="71">
        <v>1431</v>
      </c>
      <c r="E15" s="41">
        <v>1486</v>
      </c>
      <c r="F15" s="41">
        <v>1450</v>
      </c>
      <c r="G15" s="41">
        <v>1400</v>
      </c>
      <c r="H15" s="41">
        <v>1380</v>
      </c>
    </row>
    <row r="16" spans="1:8" x14ac:dyDescent="0.25">
      <c r="A16" s="53" t="s">
        <v>63</v>
      </c>
      <c r="B16" s="63" t="s">
        <v>66</v>
      </c>
      <c r="C16" s="77" t="s">
        <v>9</v>
      </c>
      <c r="D16" s="71">
        <v>-543</v>
      </c>
      <c r="E16" s="41">
        <v>-220</v>
      </c>
      <c r="F16" s="41">
        <v>-100</v>
      </c>
      <c r="G16" s="41">
        <v>-100</v>
      </c>
      <c r="H16" s="41">
        <v>-100</v>
      </c>
    </row>
    <row r="17" spans="1:11" ht="31.5" x14ac:dyDescent="0.25">
      <c r="A17" s="53" t="s">
        <v>109</v>
      </c>
      <c r="B17" s="63" t="s">
        <v>10</v>
      </c>
      <c r="C17" s="77" t="s">
        <v>184</v>
      </c>
      <c r="D17" s="72">
        <f>D14/D13*1000</f>
        <v>9.3019520715246493</v>
      </c>
      <c r="E17" s="34">
        <f>E14/E13*1000</f>
        <v>9.5143598874587134</v>
      </c>
      <c r="F17" s="34">
        <f>F14/F13*1000</f>
        <v>9.6359006125679674</v>
      </c>
      <c r="G17" s="34">
        <f>G14/G13*1000</f>
        <v>9.8851374869474409</v>
      </c>
      <c r="H17" s="34">
        <f>H14/H13*1000</f>
        <v>9.9936659863466826</v>
      </c>
    </row>
    <row r="18" spans="1:11" ht="31.5" x14ac:dyDescent="0.25">
      <c r="A18" s="53" t="s">
        <v>110</v>
      </c>
      <c r="B18" s="63" t="s">
        <v>11</v>
      </c>
      <c r="C18" s="77" t="s">
        <v>184</v>
      </c>
      <c r="D18" s="72">
        <f>D15/D13*1000</f>
        <v>19.152652394750756</v>
      </c>
      <c r="E18" s="34">
        <f>E15/E13*1000</f>
        <v>20.197626846805214</v>
      </c>
      <c r="F18" s="34">
        <f>F15/F13*1000</f>
        <v>19.960079840319363</v>
      </c>
      <c r="G18" s="34">
        <f>G15/G13*1000</f>
        <v>19.49182039679777</v>
      </c>
      <c r="H18" s="34">
        <f>H15/H13*1000</f>
        <v>19.424308536842847</v>
      </c>
    </row>
    <row r="19" spans="1:11" ht="31.5" x14ac:dyDescent="0.25">
      <c r="A19" s="53" t="s">
        <v>111</v>
      </c>
      <c r="B19" s="63" t="s">
        <v>12</v>
      </c>
      <c r="C19" s="77" t="s">
        <v>184</v>
      </c>
      <c r="D19" s="72">
        <f>D17-D18</f>
        <v>-9.850700323226107</v>
      </c>
      <c r="E19" s="34">
        <f>E17-E18</f>
        <v>-10.683266959346501</v>
      </c>
      <c r="F19" s="34">
        <f>F17-F18</f>
        <v>-10.324179227751396</v>
      </c>
      <c r="G19" s="34">
        <f>G17-G18</f>
        <v>-9.6066829098503295</v>
      </c>
      <c r="H19" s="34">
        <f>H17-H18</f>
        <v>-9.4306425504961648</v>
      </c>
    </row>
    <row r="20" spans="1:11" ht="31.5" x14ac:dyDescent="0.25">
      <c r="A20" s="53" t="s">
        <v>112</v>
      </c>
      <c r="B20" s="63" t="s">
        <v>13</v>
      </c>
      <c r="C20" s="77" t="s">
        <v>184</v>
      </c>
      <c r="D20" s="72">
        <f>D16/D13*1000</f>
        <v>-7.2675683091192589</v>
      </c>
      <c r="E20" s="34">
        <f>E16/E13*1000</f>
        <v>-2.9902273932013101</v>
      </c>
      <c r="F20" s="34">
        <f>F16/F13*1000</f>
        <v>-1.3765572303668525</v>
      </c>
      <c r="G20" s="34">
        <f>G16/G13*1000</f>
        <v>-1.3922728854855553</v>
      </c>
      <c r="H20" s="34">
        <f>H16/H13*1000</f>
        <v>-1.4075585896262932</v>
      </c>
    </row>
    <row r="21" spans="1:11" x14ac:dyDescent="0.25">
      <c r="A21" s="54" t="s">
        <v>14</v>
      </c>
      <c r="B21" s="64" t="s">
        <v>219</v>
      </c>
      <c r="C21" s="78"/>
      <c r="D21" s="73"/>
      <c r="E21" s="35"/>
      <c r="F21" s="35"/>
      <c r="G21" s="35"/>
      <c r="H21" s="35"/>
    </row>
    <row r="22" spans="1:11" ht="63" x14ac:dyDescent="0.25">
      <c r="A22" s="108">
        <v>1</v>
      </c>
      <c r="B22" s="65" t="s">
        <v>83</v>
      </c>
      <c r="C22" s="77" t="s">
        <v>183</v>
      </c>
      <c r="D22" s="72">
        <v>49354.7</v>
      </c>
      <c r="E22" s="34">
        <v>57218.3</v>
      </c>
      <c r="F22" s="34">
        <v>64195.7</v>
      </c>
      <c r="G22" s="34">
        <v>72720.399999999994</v>
      </c>
      <c r="H22" s="34">
        <v>79040.899999999994</v>
      </c>
    </row>
    <row r="23" spans="1:11" ht="31.5" x14ac:dyDescent="0.25">
      <c r="A23" s="108"/>
      <c r="B23" s="65" t="s">
        <v>17</v>
      </c>
      <c r="C23" s="79" t="s">
        <v>18</v>
      </c>
      <c r="D23" s="72">
        <v>105.2</v>
      </c>
      <c r="E23" s="34">
        <v>110.7</v>
      </c>
      <c r="F23" s="34">
        <v>108.5</v>
      </c>
      <c r="G23" s="34">
        <v>109.6</v>
      </c>
      <c r="H23" s="34">
        <v>104.9</v>
      </c>
    </row>
    <row r="24" spans="1:11" ht="78.75" x14ac:dyDescent="0.25">
      <c r="A24" s="109" t="s">
        <v>56</v>
      </c>
      <c r="B24" s="65" t="s">
        <v>142</v>
      </c>
      <c r="C24" s="77" t="s">
        <v>183</v>
      </c>
      <c r="D24" s="72">
        <v>10498.6</v>
      </c>
      <c r="E24" s="34">
        <v>12598.3</v>
      </c>
      <c r="F24" s="34">
        <v>16362</v>
      </c>
      <c r="G24" s="34">
        <v>22440.2</v>
      </c>
      <c r="H24" s="34">
        <v>25721</v>
      </c>
    </row>
    <row r="25" spans="1:11" ht="31.5" x14ac:dyDescent="0.25">
      <c r="A25" s="109"/>
      <c r="B25" s="65" t="s">
        <v>20</v>
      </c>
      <c r="C25" s="79" t="s">
        <v>18</v>
      </c>
      <c r="D25" s="72">
        <v>89.5</v>
      </c>
      <c r="E25" s="34">
        <v>120</v>
      </c>
      <c r="F25" s="34">
        <v>125</v>
      </c>
      <c r="G25" s="34">
        <v>132</v>
      </c>
      <c r="H25" s="34">
        <v>110</v>
      </c>
    </row>
    <row r="26" spans="1:11" s="9" customFormat="1" ht="94.5" x14ac:dyDescent="0.25">
      <c r="A26" s="90" t="s">
        <v>57</v>
      </c>
      <c r="B26" s="65" t="s">
        <v>143</v>
      </c>
      <c r="C26" s="77" t="s">
        <v>183</v>
      </c>
      <c r="D26" s="72">
        <v>33641.5</v>
      </c>
      <c r="E26" s="34">
        <f>D26*E27*'Входные данные'!C36/10000</f>
        <v>38485.875999999997</v>
      </c>
      <c r="F26" s="34">
        <v>41226</v>
      </c>
      <c r="G26" s="34">
        <f>F26*G27*'Входные данные'!E36/10000</f>
        <v>43303.790399999998</v>
      </c>
      <c r="H26" s="34">
        <f>G26*H27*'Входные данные'!F36/10000</f>
        <v>45936.660856319999</v>
      </c>
    </row>
    <row r="27" spans="1:11" s="9" customFormat="1" ht="31.5" x14ac:dyDescent="0.25">
      <c r="A27" s="90"/>
      <c r="B27" s="65" t="s">
        <v>20</v>
      </c>
      <c r="C27" s="79" t="s">
        <v>18</v>
      </c>
      <c r="D27" s="72">
        <v>103.8</v>
      </c>
      <c r="E27" s="34">
        <v>110</v>
      </c>
      <c r="F27" s="34">
        <v>103</v>
      </c>
      <c r="G27" s="34">
        <v>101</v>
      </c>
      <c r="H27" s="34">
        <v>102</v>
      </c>
    </row>
    <row r="28" spans="1:11" s="9" customFormat="1" ht="110.25" x14ac:dyDescent="0.25">
      <c r="A28" s="90" t="s">
        <v>58</v>
      </c>
      <c r="B28" s="65" t="s">
        <v>144</v>
      </c>
      <c r="C28" s="77" t="s">
        <v>183</v>
      </c>
      <c r="D28" s="72">
        <v>4204.7</v>
      </c>
      <c r="E28" s="34">
        <f>D28*E29*'Входные данные'!C39/10000</f>
        <v>5110.1190744999994</v>
      </c>
      <c r="F28" s="34">
        <f>E28*F29*'Входные данные'!D39/10000</f>
        <v>5542.690654156424</v>
      </c>
      <c r="G28" s="34">
        <f>F28*G29*'Входные данные'!E39/10000</f>
        <v>5868.3791569946552</v>
      </c>
      <c r="H28" s="34">
        <f>G28*H29*'Входные данные'!F39/10000</f>
        <v>6231.1623564800639</v>
      </c>
    </row>
    <row r="29" spans="1:11" ht="31.5" x14ac:dyDescent="0.25">
      <c r="A29" s="90"/>
      <c r="B29" s="65" t="s">
        <v>20</v>
      </c>
      <c r="C29" s="79" t="s">
        <v>18</v>
      </c>
      <c r="D29" s="72">
        <v>251.9</v>
      </c>
      <c r="E29" s="34">
        <v>116.3</v>
      </c>
      <c r="F29" s="34">
        <v>105</v>
      </c>
      <c r="G29" s="34">
        <v>102</v>
      </c>
      <c r="H29" s="34">
        <v>102</v>
      </c>
      <c r="I29" s="9"/>
      <c r="J29" s="9"/>
      <c r="K29" s="9"/>
    </row>
    <row r="30" spans="1:11" x14ac:dyDescent="0.25">
      <c r="A30" s="55" t="s">
        <v>15</v>
      </c>
      <c r="B30" s="64" t="s">
        <v>22</v>
      </c>
      <c r="C30" s="79"/>
      <c r="D30" s="72"/>
      <c r="E30" s="34"/>
      <c r="F30" s="34"/>
      <c r="G30" s="34"/>
      <c r="H30" s="34"/>
      <c r="I30" s="9"/>
      <c r="J30" s="9"/>
      <c r="K30" s="9"/>
    </row>
    <row r="31" spans="1:11" s="9" customFormat="1" x14ac:dyDescent="0.25">
      <c r="A31" s="90">
        <v>1</v>
      </c>
      <c r="B31" s="63" t="s">
        <v>136</v>
      </c>
      <c r="C31" s="77" t="s">
        <v>183</v>
      </c>
      <c r="D31" s="72">
        <v>178.1</v>
      </c>
      <c r="E31" s="34">
        <v>186.3</v>
      </c>
      <c r="F31" s="34">
        <v>191.9</v>
      </c>
      <c r="G31" s="34">
        <v>199.8</v>
      </c>
      <c r="H31" s="34">
        <v>209.5</v>
      </c>
      <c r="I31" s="1"/>
      <c r="J31" s="1"/>
      <c r="K31" s="1"/>
    </row>
    <row r="32" spans="1:11" s="9" customFormat="1" ht="31.5" x14ac:dyDescent="0.25">
      <c r="A32" s="90"/>
      <c r="B32" s="63" t="s">
        <v>190</v>
      </c>
      <c r="C32" s="79" t="s">
        <v>18</v>
      </c>
      <c r="D32" s="72">
        <v>109.8</v>
      </c>
      <c r="E32" s="34">
        <v>100.1</v>
      </c>
      <c r="F32" s="34">
        <v>100.4</v>
      </c>
      <c r="G32" s="34">
        <v>100.4</v>
      </c>
      <c r="H32" s="34">
        <v>100.8</v>
      </c>
      <c r="I32" s="1"/>
      <c r="J32" s="1"/>
      <c r="K32" s="1"/>
    </row>
    <row r="33" spans="1:11" s="9" customFormat="1" x14ac:dyDescent="0.25">
      <c r="A33" s="90" t="s">
        <v>42</v>
      </c>
      <c r="B33" s="63" t="s">
        <v>71</v>
      </c>
      <c r="C33" s="77" t="s">
        <v>183</v>
      </c>
      <c r="D33" s="72">
        <v>178.1</v>
      </c>
      <c r="E33" s="34">
        <f>D33*E34*'Входные данные'!C40/10000</f>
        <v>186.30061449999997</v>
      </c>
      <c r="F33" s="34">
        <f>E33*F34*'Входные данные'!D40/10000</f>
        <v>191.90900819890794</v>
      </c>
      <c r="G33" s="34">
        <f>F33*G34*'Входные данные'!E40/10000</f>
        <v>199.80568006827662</v>
      </c>
      <c r="H33" s="34">
        <f>G33*H34*'Входные данные'!F40/10000</f>
        <v>209.46029052917575</v>
      </c>
      <c r="I33" s="1"/>
      <c r="J33" s="1"/>
      <c r="K33" s="1"/>
    </row>
    <row r="34" spans="1:11" s="9" customFormat="1" ht="31.5" x14ac:dyDescent="0.25">
      <c r="A34" s="90"/>
      <c r="B34" s="63" t="s">
        <v>191</v>
      </c>
      <c r="C34" s="79" t="s">
        <v>18</v>
      </c>
      <c r="D34" s="72">
        <v>109.8</v>
      </c>
      <c r="E34" s="34">
        <v>100.1</v>
      </c>
      <c r="F34" s="34">
        <v>100.4</v>
      </c>
      <c r="G34" s="34">
        <v>100.4</v>
      </c>
      <c r="H34" s="34">
        <v>100.8</v>
      </c>
      <c r="I34" s="1"/>
      <c r="J34" s="1"/>
      <c r="K34" s="1"/>
    </row>
    <row r="35" spans="1:11" x14ac:dyDescent="0.25">
      <c r="A35" s="55" t="s">
        <v>21</v>
      </c>
      <c r="B35" s="66" t="s">
        <v>30</v>
      </c>
      <c r="C35" s="80"/>
      <c r="D35" s="74"/>
      <c r="E35" s="14"/>
      <c r="F35" s="14"/>
      <c r="G35" s="14"/>
      <c r="H35" s="14"/>
    </row>
    <row r="36" spans="1:11" ht="47.25" x14ac:dyDescent="0.25">
      <c r="A36" s="53" t="s">
        <v>108</v>
      </c>
      <c r="B36" s="63" t="s">
        <v>208</v>
      </c>
      <c r="C36" s="77" t="s">
        <v>209</v>
      </c>
      <c r="D36" s="72"/>
      <c r="E36" s="34"/>
      <c r="F36" s="34"/>
      <c r="G36" s="34"/>
      <c r="H36" s="34"/>
    </row>
    <row r="37" spans="1:11" x14ac:dyDescent="0.25">
      <c r="A37" s="53" t="s">
        <v>42</v>
      </c>
      <c r="B37" s="67" t="s">
        <v>210</v>
      </c>
      <c r="C37" s="77"/>
      <c r="D37" s="72"/>
      <c r="E37" s="34"/>
      <c r="F37" s="34"/>
      <c r="G37" s="34"/>
      <c r="H37" s="34"/>
    </row>
    <row r="38" spans="1:11" ht="21.75" customHeight="1" x14ac:dyDescent="0.25">
      <c r="A38" s="53"/>
      <c r="B38" s="63" t="s">
        <v>211</v>
      </c>
      <c r="C38" s="77" t="s">
        <v>212</v>
      </c>
      <c r="D38" s="72"/>
      <c r="E38" s="34"/>
      <c r="F38" s="34"/>
      <c r="G38" s="43">
        <v>2.631578947368421E-3</v>
      </c>
      <c r="H38" s="34"/>
    </row>
    <row r="39" spans="1:11" x14ac:dyDescent="0.25">
      <c r="A39" s="53" t="s">
        <v>43</v>
      </c>
      <c r="B39" s="67" t="s">
        <v>213</v>
      </c>
      <c r="C39" s="77"/>
      <c r="D39" s="72"/>
      <c r="E39" s="34"/>
      <c r="F39" s="34"/>
      <c r="G39" s="34"/>
      <c r="H39" s="34"/>
    </row>
    <row r="40" spans="1:11" ht="47.25" x14ac:dyDescent="0.25">
      <c r="A40" s="53"/>
      <c r="B40" s="63" t="s">
        <v>218</v>
      </c>
      <c r="C40" s="77" t="s">
        <v>214</v>
      </c>
      <c r="D40" s="72"/>
      <c r="E40" s="34"/>
      <c r="F40" s="34"/>
      <c r="G40" s="34"/>
      <c r="H40" s="44">
        <v>2.5000000000000001E-2</v>
      </c>
    </row>
    <row r="41" spans="1:11" x14ac:dyDescent="0.25">
      <c r="A41" s="53" t="s">
        <v>44</v>
      </c>
      <c r="B41" s="67" t="s">
        <v>215</v>
      </c>
      <c r="C41" s="77"/>
      <c r="D41" s="72"/>
      <c r="E41" s="34"/>
      <c r="F41" s="34"/>
      <c r="G41" s="34"/>
      <c r="H41" s="34"/>
    </row>
    <row r="42" spans="1:11" ht="31.5" x14ac:dyDescent="0.25">
      <c r="A42" s="53"/>
      <c r="B42" s="63" t="s">
        <v>216</v>
      </c>
      <c r="C42" s="77" t="s">
        <v>214</v>
      </c>
      <c r="D42" s="72"/>
      <c r="E42" s="34"/>
      <c r="F42" s="34"/>
      <c r="G42" s="34"/>
      <c r="H42" s="44">
        <v>3.3333333333333333E-2</v>
      </c>
    </row>
    <row r="43" spans="1:11" ht="31.5" x14ac:dyDescent="0.25">
      <c r="A43" s="53"/>
      <c r="B43" s="63" t="s">
        <v>217</v>
      </c>
      <c r="C43" s="77" t="s">
        <v>214</v>
      </c>
      <c r="D43" s="72"/>
      <c r="E43" s="34"/>
      <c r="F43" s="34"/>
      <c r="G43" s="34"/>
      <c r="H43" s="43">
        <v>3.1250000000000002E-3</v>
      </c>
    </row>
    <row r="44" spans="1:11" x14ac:dyDescent="0.25">
      <c r="A44" s="55" t="s">
        <v>23</v>
      </c>
      <c r="B44" s="66" t="s">
        <v>34</v>
      </c>
      <c r="C44" s="80"/>
      <c r="D44" s="74"/>
      <c r="E44" s="14"/>
      <c r="F44" s="14"/>
      <c r="G44" s="14"/>
      <c r="H44" s="14"/>
    </row>
    <row r="45" spans="1:11" ht="31.5" x14ac:dyDescent="0.25">
      <c r="A45" s="53" t="s">
        <v>108</v>
      </c>
      <c r="B45" s="63" t="s">
        <v>68</v>
      </c>
      <c r="C45" s="77" t="s">
        <v>64</v>
      </c>
      <c r="D45" s="72">
        <v>152</v>
      </c>
      <c r="E45" s="34">
        <v>156.30000000000001</v>
      </c>
      <c r="F45" s="34">
        <v>157</v>
      </c>
      <c r="G45" s="34">
        <v>157</v>
      </c>
      <c r="H45" s="34">
        <v>157</v>
      </c>
    </row>
    <row r="46" spans="1:11" ht="47.25" x14ac:dyDescent="0.25">
      <c r="A46" s="52" t="s">
        <v>56</v>
      </c>
      <c r="B46" s="63" t="s">
        <v>171</v>
      </c>
      <c r="C46" s="77" t="s">
        <v>64</v>
      </c>
      <c r="D46" s="72">
        <v>142.6</v>
      </c>
      <c r="E46" s="34">
        <v>142.6</v>
      </c>
      <c r="F46" s="34">
        <v>142.6</v>
      </c>
      <c r="G46" s="34">
        <v>142.6</v>
      </c>
      <c r="H46" s="34">
        <v>142.6</v>
      </c>
    </row>
    <row r="47" spans="1:11" ht="63" x14ac:dyDescent="0.25">
      <c r="A47" s="52" t="s">
        <v>57</v>
      </c>
      <c r="B47" s="63" t="s">
        <v>145</v>
      </c>
      <c r="C47" s="77" t="s">
        <v>7</v>
      </c>
      <c r="D47" s="72">
        <f>D46/D45*100</f>
        <v>93.815789473684205</v>
      </c>
      <c r="E47" s="34">
        <f>E46/E45*100</f>
        <v>91.234804862444008</v>
      </c>
      <c r="F47" s="34">
        <f>F46/F45*100</f>
        <v>90.828025477707001</v>
      </c>
      <c r="G47" s="34">
        <f>G46/G45*100</f>
        <v>90.828025477707001</v>
      </c>
      <c r="H47" s="34">
        <f>H46/H45*100</f>
        <v>90.828025477707001</v>
      </c>
    </row>
    <row r="48" spans="1:11" x14ac:dyDescent="0.25">
      <c r="A48" s="55" t="s">
        <v>24</v>
      </c>
      <c r="B48" s="66" t="s">
        <v>25</v>
      </c>
      <c r="C48" s="80"/>
      <c r="D48" s="74"/>
      <c r="E48" s="14"/>
      <c r="F48" s="14"/>
      <c r="G48" s="14"/>
      <c r="H48" s="14"/>
    </row>
    <row r="49" spans="1:8" x14ac:dyDescent="0.25">
      <c r="A49" s="97">
        <v>1</v>
      </c>
      <c r="B49" s="89" t="s">
        <v>141</v>
      </c>
      <c r="C49" s="77" t="s">
        <v>183</v>
      </c>
      <c r="D49" s="72">
        <v>24179.7</v>
      </c>
      <c r="E49" s="34">
        <f>D49*E50*'Входные данные'!C44/10000</f>
        <v>25444.201591200002</v>
      </c>
      <c r="F49" s="34">
        <f>E49*F50*'Входные данные'!D44/10000</f>
        <v>27679.449256785327</v>
      </c>
      <c r="G49" s="34">
        <f>F49*G50*'Входные данные'!E44/10000</f>
        <v>29880.546741134156</v>
      </c>
      <c r="H49" s="34">
        <f>G49*H50*'Входные данные'!F44/10000</f>
        <v>32318.799355210704</v>
      </c>
    </row>
    <row r="50" spans="1:8" ht="31.5" x14ac:dyDescent="0.25">
      <c r="A50" s="97"/>
      <c r="B50" s="89"/>
      <c r="C50" s="77" t="s">
        <v>26</v>
      </c>
      <c r="D50" s="72">
        <v>106.5</v>
      </c>
      <c r="E50" s="34">
        <v>98.9</v>
      </c>
      <c r="F50" s="34">
        <v>104.3</v>
      </c>
      <c r="G50" s="34">
        <v>103.9</v>
      </c>
      <c r="H50" s="34">
        <v>104</v>
      </c>
    </row>
    <row r="51" spans="1:8" x14ac:dyDescent="0.25">
      <c r="A51" s="93" t="s">
        <v>57</v>
      </c>
      <c r="B51" s="95" t="s">
        <v>194</v>
      </c>
      <c r="C51" s="77" t="s">
        <v>183</v>
      </c>
      <c r="D51" s="72">
        <v>319.7</v>
      </c>
      <c r="E51" s="34">
        <v>546.9</v>
      </c>
      <c r="F51" s="34">
        <v>569</v>
      </c>
      <c r="G51" s="34">
        <v>591.70000000000005</v>
      </c>
      <c r="H51" s="34">
        <v>615.29999999999995</v>
      </c>
    </row>
    <row r="52" spans="1:8" ht="31.5" x14ac:dyDescent="0.25">
      <c r="A52" s="94"/>
      <c r="B52" s="96"/>
      <c r="C52" s="79" t="s">
        <v>26</v>
      </c>
      <c r="D52" s="72">
        <v>78.099999999999994</v>
      </c>
      <c r="E52" s="34">
        <v>171</v>
      </c>
      <c r="F52" s="34">
        <v>104</v>
      </c>
      <c r="G52" s="34">
        <v>104</v>
      </c>
      <c r="H52" s="34">
        <v>104</v>
      </c>
    </row>
    <row r="53" spans="1:8" x14ac:dyDescent="0.25">
      <c r="A53" s="55" t="s">
        <v>27</v>
      </c>
      <c r="B53" s="66" t="s">
        <v>189</v>
      </c>
      <c r="C53" s="79"/>
      <c r="D53" s="72"/>
      <c r="E53" s="34"/>
      <c r="F53" s="34"/>
      <c r="G53" s="34"/>
      <c r="H53" s="34"/>
    </row>
    <row r="54" spans="1:8" ht="31.5" x14ac:dyDescent="0.25">
      <c r="A54" s="56" t="s">
        <v>108</v>
      </c>
      <c r="B54" s="63" t="s">
        <v>181</v>
      </c>
      <c r="C54" s="77" t="s">
        <v>182</v>
      </c>
      <c r="D54" s="71">
        <v>3601</v>
      </c>
      <c r="E54" s="41">
        <v>3601</v>
      </c>
      <c r="F54" s="41">
        <v>3637</v>
      </c>
      <c r="G54" s="41">
        <v>3673</v>
      </c>
      <c r="H54" s="41">
        <v>3710</v>
      </c>
    </row>
    <row r="55" spans="1:8" x14ac:dyDescent="0.25">
      <c r="A55" s="57" t="s">
        <v>32</v>
      </c>
      <c r="B55" s="64" t="s">
        <v>28</v>
      </c>
      <c r="C55" s="78"/>
      <c r="D55" s="73"/>
      <c r="E55" s="35"/>
      <c r="F55" s="35"/>
      <c r="G55" s="35"/>
      <c r="H55" s="35"/>
    </row>
    <row r="56" spans="1:8" x14ac:dyDescent="0.25">
      <c r="A56" s="92">
        <v>1</v>
      </c>
      <c r="B56" s="65" t="s">
        <v>193</v>
      </c>
      <c r="C56" s="77" t="s">
        <v>183</v>
      </c>
      <c r="D56" s="72">
        <v>12749.2</v>
      </c>
      <c r="E56" s="34">
        <v>9318.6</v>
      </c>
      <c r="F56" s="34">
        <v>9812.4</v>
      </c>
      <c r="G56" s="34">
        <v>10352.1</v>
      </c>
      <c r="H56" s="34">
        <v>10931.8</v>
      </c>
    </row>
    <row r="57" spans="1:8" ht="31.5" x14ac:dyDescent="0.25">
      <c r="A57" s="92"/>
      <c r="B57" s="65" t="s">
        <v>29</v>
      </c>
      <c r="C57" s="79" t="s">
        <v>18</v>
      </c>
      <c r="D57" s="72">
        <v>141.30000000000001</v>
      </c>
      <c r="E57" s="34">
        <v>73.099999999999994</v>
      </c>
      <c r="F57" s="34">
        <v>105.3</v>
      </c>
      <c r="G57" s="34">
        <v>105.5</v>
      </c>
      <c r="H57" s="34">
        <v>105.6</v>
      </c>
    </row>
    <row r="58" spans="1:8" ht="31.5" x14ac:dyDescent="0.25">
      <c r="A58" s="58" t="s">
        <v>56</v>
      </c>
      <c r="B58" s="65" t="s">
        <v>129</v>
      </c>
      <c r="C58" s="79"/>
      <c r="D58" s="72"/>
      <c r="E58" s="34"/>
      <c r="F58" s="34"/>
      <c r="G58" s="34"/>
      <c r="H58" s="34"/>
    </row>
    <row r="59" spans="1:8" x14ac:dyDescent="0.25">
      <c r="A59" s="58" t="s">
        <v>220</v>
      </c>
      <c r="B59" s="65" t="s">
        <v>72</v>
      </c>
      <c r="C59" s="77" t="s">
        <v>183</v>
      </c>
      <c r="D59" s="72">
        <v>409.6</v>
      </c>
      <c r="E59" s="34">
        <v>283.3</v>
      </c>
      <c r="F59" s="34">
        <v>298.3</v>
      </c>
      <c r="G59" s="34">
        <v>314.7</v>
      </c>
      <c r="H59" s="34">
        <v>332.3</v>
      </c>
    </row>
    <row r="60" spans="1:8" ht="47.25" x14ac:dyDescent="0.25">
      <c r="A60" s="58" t="s">
        <v>51</v>
      </c>
      <c r="B60" s="65" t="s">
        <v>73</v>
      </c>
      <c r="C60" s="77" t="s">
        <v>183</v>
      </c>
      <c r="D60" s="72">
        <v>107.5</v>
      </c>
      <c r="E60" s="34">
        <v>144.9</v>
      </c>
      <c r="F60" s="34">
        <v>152.6</v>
      </c>
      <c r="G60" s="34">
        <v>161</v>
      </c>
      <c r="H60" s="34">
        <v>170</v>
      </c>
    </row>
    <row r="61" spans="1:8" x14ac:dyDescent="0.25">
      <c r="A61" s="58" t="s">
        <v>52</v>
      </c>
      <c r="B61" s="65" t="s">
        <v>74</v>
      </c>
      <c r="C61" s="77" t="s">
        <v>183</v>
      </c>
      <c r="D61" s="72">
        <v>186.1</v>
      </c>
      <c r="E61" s="34">
        <v>160.19999999999999</v>
      </c>
      <c r="F61" s="34">
        <v>168.7</v>
      </c>
      <c r="G61" s="34">
        <v>178</v>
      </c>
      <c r="H61" s="34">
        <v>188</v>
      </c>
    </row>
    <row r="62" spans="1:8" ht="31.5" x14ac:dyDescent="0.25">
      <c r="A62" s="58" t="s">
        <v>53</v>
      </c>
      <c r="B62" s="65" t="s">
        <v>75</v>
      </c>
      <c r="C62" s="77" t="s">
        <v>183</v>
      </c>
      <c r="D62" s="72">
        <v>1301.4000000000001</v>
      </c>
      <c r="E62" s="34">
        <v>28</v>
      </c>
      <c r="F62" s="34">
        <v>29.4</v>
      </c>
      <c r="G62" s="34">
        <v>31.1</v>
      </c>
      <c r="H62" s="34">
        <v>32.799999999999997</v>
      </c>
    </row>
    <row r="63" spans="1:8" ht="31.5" x14ac:dyDescent="0.25">
      <c r="A63" s="58" t="s">
        <v>130</v>
      </c>
      <c r="B63" s="65" t="s">
        <v>76</v>
      </c>
      <c r="C63" s="77" t="s">
        <v>183</v>
      </c>
      <c r="D63" s="72">
        <v>10.3</v>
      </c>
      <c r="E63" s="34">
        <v>12</v>
      </c>
      <c r="F63" s="34">
        <v>12.6</v>
      </c>
      <c r="G63" s="34">
        <v>13.3</v>
      </c>
      <c r="H63" s="34">
        <v>14</v>
      </c>
    </row>
    <row r="64" spans="1:8" ht="31.5" x14ac:dyDescent="0.25">
      <c r="A64" s="58" t="s">
        <v>131</v>
      </c>
      <c r="B64" s="65" t="s">
        <v>77</v>
      </c>
      <c r="C64" s="77" t="s">
        <v>183</v>
      </c>
      <c r="D64" s="72">
        <v>31.6</v>
      </c>
      <c r="E64" s="34">
        <v>102.2</v>
      </c>
      <c r="F64" s="34">
        <v>107.6</v>
      </c>
      <c r="G64" s="34">
        <v>113.5</v>
      </c>
      <c r="H64" s="34">
        <v>119.9</v>
      </c>
    </row>
    <row r="65" spans="1:8" ht="47.25" x14ac:dyDescent="0.25">
      <c r="A65" s="58" t="s">
        <v>132</v>
      </c>
      <c r="B65" s="65" t="s">
        <v>78</v>
      </c>
      <c r="C65" s="77" t="s">
        <v>183</v>
      </c>
      <c r="D65" s="72">
        <v>135.6</v>
      </c>
      <c r="E65" s="34">
        <v>67.099999999999994</v>
      </c>
      <c r="F65" s="34">
        <v>70.599999999999994</v>
      </c>
      <c r="G65" s="34">
        <v>74.5</v>
      </c>
      <c r="H65" s="34">
        <v>78.7</v>
      </c>
    </row>
    <row r="66" spans="1:8" x14ac:dyDescent="0.25">
      <c r="A66" s="58" t="s">
        <v>133</v>
      </c>
      <c r="B66" s="65" t="s">
        <v>79</v>
      </c>
      <c r="C66" s="77" t="s">
        <v>183</v>
      </c>
      <c r="D66" s="72">
        <v>153.80000000000001</v>
      </c>
      <c r="E66" s="34">
        <v>37.1</v>
      </c>
      <c r="F66" s="34">
        <v>39</v>
      </c>
      <c r="G66" s="34">
        <v>41.2</v>
      </c>
      <c r="H66" s="34">
        <v>43.5</v>
      </c>
    </row>
    <row r="67" spans="1:8" ht="31.5" x14ac:dyDescent="0.25">
      <c r="A67" s="58" t="s">
        <v>134</v>
      </c>
      <c r="B67" s="65" t="s">
        <v>80</v>
      </c>
      <c r="C67" s="77" t="s">
        <v>183</v>
      </c>
      <c r="D67" s="72">
        <v>221</v>
      </c>
      <c r="E67" s="34">
        <v>65</v>
      </c>
      <c r="F67" s="34">
        <v>68.5</v>
      </c>
      <c r="G67" s="34">
        <v>72.2</v>
      </c>
      <c r="H67" s="34">
        <v>76.3</v>
      </c>
    </row>
    <row r="68" spans="1:8" ht="31.5" x14ac:dyDescent="0.25">
      <c r="A68" s="58" t="s">
        <v>135</v>
      </c>
      <c r="B68" s="65" t="s">
        <v>81</v>
      </c>
      <c r="C68" s="77" t="s">
        <v>183</v>
      </c>
      <c r="D68" s="72">
        <v>58.1</v>
      </c>
      <c r="E68" s="34">
        <v>25.6</v>
      </c>
      <c r="F68" s="34">
        <v>26.9</v>
      </c>
      <c r="G68" s="34">
        <v>28.4</v>
      </c>
      <c r="H68" s="34">
        <v>30</v>
      </c>
    </row>
    <row r="69" spans="1:8" ht="31.5" x14ac:dyDescent="0.25">
      <c r="A69" s="53" t="s">
        <v>57</v>
      </c>
      <c r="B69" s="63" t="s">
        <v>114</v>
      </c>
      <c r="C69" s="77" t="s">
        <v>183</v>
      </c>
      <c r="D69" s="72">
        <f>D56</f>
        <v>12749.2</v>
      </c>
      <c r="E69" s="34">
        <f>E56</f>
        <v>9318.6</v>
      </c>
      <c r="F69" s="34">
        <f>F56</f>
        <v>9812.4</v>
      </c>
      <c r="G69" s="34">
        <f>G56</f>
        <v>10352.1</v>
      </c>
      <c r="H69" s="34">
        <f>H56</f>
        <v>10931.8</v>
      </c>
    </row>
    <row r="70" spans="1:8" x14ac:dyDescent="0.25">
      <c r="A70" s="53" t="s">
        <v>47</v>
      </c>
      <c r="B70" s="63" t="s">
        <v>65</v>
      </c>
      <c r="C70" s="77" t="s">
        <v>183</v>
      </c>
      <c r="D70" s="72">
        <v>10590.1</v>
      </c>
      <c r="E70" s="34">
        <v>7771.2</v>
      </c>
      <c r="F70" s="34">
        <v>8183.1</v>
      </c>
      <c r="G70" s="34">
        <v>8633.1</v>
      </c>
      <c r="H70" s="34">
        <v>9116.6</v>
      </c>
    </row>
    <row r="71" spans="1:8" x14ac:dyDescent="0.25">
      <c r="A71" s="53" t="s">
        <v>48</v>
      </c>
      <c r="B71" s="63" t="s">
        <v>31</v>
      </c>
      <c r="C71" s="77" t="s">
        <v>183</v>
      </c>
      <c r="D71" s="72">
        <f>D69-D70</f>
        <v>2159.1000000000004</v>
      </c>
      <c r="E71" s="34">
        <f>E69-E70</f>
        <v>1547.4000000000005</v>
      </c>
      <c r="F71" s="34">
        <v>1629.4</v>
      </c>
      <c r="G71" s="34">
        <f>G69-G70</f>
        <v>1719</v>
      </c>
      <c r="H71" s="34">
        <v>1815.3</v>
      </c>
    </row>
    <row r="72" spans="1:8" x14ac:dyDescent="0.25">
      <c r="A72" s="59" t="s">
        <v>60</v>
      </c>
      <c r="B72" s="63" t="s">
        <v>174</v>
      </c>
      <c r="C72" s="77" t="s">
        <v>183</v>
      </c>
      <c r="D72" s="72">
        <v>310</v>
      </c>
      <c r="E72" s="34">
        <v>1387</v>
      </c>
      <c r="F72" s="34">
        <v>1460.6</v>
      </c>
      <c r="G72" s="34">
        <v>1540.9</v>
      </c>
      <c r="H72" s="34">
        <v>1627.2</v>
      </c>
    </row>
    <row r="73" spans="1:8" x14ac:dyDescent="0.25">
      <c r="A73" s="53" t="s">
        <v>187</v>
      </c>
      <c r="B73" s="63" t="s">
        <v>176</v>
      </c>
      <c r="C73" s="77" t="s">
        <v>183</v>
      </c>
      <c r="D73" s="72">
        <v>21.2</v>
      </c>
      <c r="E73" s="34">
        <v>49.1</v>
      </c>
      <c r="F73" s="34">
        <v>51.7</v>
      </c>
      <c r="G73" s="34">
        <v>54.5</v>
      </c>
      <c r="H73" s="34">
        <v>57.6</v>
      </c>
    </row>
    <row r="74" spans="1:8" x14ac:dyDescent="0.25">
      <c r="A74" s="53" t="s">
        <v>188</v>
      </c>
      <c r="B74" s="63" t="s">
        <v>175</v>
      </c>
      <c r="C74" s="77" t="s">
        <v>183</v>
      </c>
      <c r="D74" s="72">
        <v>288.8</v>
      </c>
      <c r="E74" s="34">
        <v>1338</v>
      </c>
      <c r="F74" s="34">
        <v>1408.9</v>
      </c>
      <c r="G74" s="34">
        <v>1486.4</v>
      </c>
      <c r="H74" s="34">
        <v>1569.6</v>
      </c>
    </row>
    <row r="75" spans="1:8" x14ac:dyDescent="0.25">
      <c r="A75" s="53" t="s">
        <v>186</v>
      </c>
      <c r="B75" s="63" t="s">
        <v>177</v>
      </c>
      <c r="C75" s="77" t="s">
        <v>183</v>
      </c>
      <c r="D75" s="72">
        <f>D71-D72</f>
        <v>1849.1000000000004</v>
      </c>
      <c r="E75" s="34">
        <f>E71-E72</f>
        <v>160.40000000000055</v>
      </c>
      <c r="F75" s="34">
        <f>F71-F72</f>
        <v>168.80000000000018</v>
      </c>
      <c r="G75" s="34">
        <f>G71-G72</f>
        <v>178.09999999999991</v>
      </c>
      <c r="H75" s="34">
        <f>H71-H72</f>
        <v>188.09999999999991</v>
      </c>
    </row>
    <row r="76" spans="1:8" x14ac:dyDescent="0.25">
      <c r="A76" s="60" t="s">
        <v>33</v>
      </c>
      <c r="B76" s="66" t="s">
        <v>201</v>
      </c>
      <c r="C76" s="80"/>
      <c r="D76" s="74"/>
      <c r="E76" s="14"/>
      <c r="F76" s="14"/>
      <c r="G76" s="14"/>
      <c r="H76" s="14"/>
    </row>
    <row r="77" spans="1:8" ht="31.5" x14ac:dyDescent="0.25">
      <c r="A77" s="52">
        <v>1</v>
      </c>
      <c r="B77" s="63" t="s">
        <v>204</v>
      </c>
      <c r="C77" s="77" t="s">
        <v>183</v>
      </c>
      <c r="D77" s="72">
        <f>D78+D81</f>
        <v>797.7</v>
      </c>
      <c r="E77" s="34">
        <f>E78+E81</f>
        <v>1020.6</v>
      </c>
      <c r="F77" s="34">
        <f>F78+F81</f>
        <v>781.3</v>
      </c>
      <c r="G77" s="34">
        <f>G78+G81</f>
        <v>779.5</v>
      </c>
      <c r="H77" s="34">
        <f>H78+H81</f>
        <v>815.2</v>
      </c>
    </row>
    <row r="78" spans="1:8" x14ac:dyDescent="0.25">
      <c r="A78" s="59" t="s">
        <v>42</v>
      </c>
      <c r="B78" s="63" t="s">
        <v>35</v>
      </c>
      <c r="C78" s="77" t="s">
        <v>183</v>
      </c>
      <c r="D78" s="72">
        <f>D79+D80</f>
        <v>624.6</v>
      </c>
      <c r="E78" s="34">
        <f>E79+E80</f>
        <v>625.20000000000005</v>
      </c>
      <c r="F78" s="34">
        <f>F79+F80</f>
        <v>644.79999999999995</v>
      </c>
      <c r="G78" s="34">
        <f>G79+G80</f>
        <v>679</v>
      </c>
      <c r="H78" s="34">
        <f>H79+H80</f>
        <v>714.7</v>
      </c>
    </row>
    <row r="79" spans="1:8" x14ac:dyDescent="0.25">
      <c r="A79" s="59" t="s">
        <v>67</v>
      </c>
      <c r="B79" s="63" t="s">
        <v>138</v>
      </c>
      <c r="C79" s="77" t="s">
        <v>183</v>
      </c>
      <c r="D79" s="72">
        <v>466.3</v>
      </c>
      <c r="E79" s="34">
        <v>488.6</v>
      </c>
      <c r="F79" s="34">
        <v>517.29999999999995</v>
      </c>
      <c r="G79" s="34">
        <v>550.9</v>
      </c>
      <c r="H79" s="34">
        <v>586</v>
      </c>
    </row>
    <row r="80" spans="1:8" x14ac:dyDescent="0.25">
      <c r="A80" s="59" t="s">
        <v>50</v>
      </c>
      <c r="B80" s="63" t="s">
        <v>139</v>
      </c>
      <c r="C80" s="77" t="s">
        <v>183</v>
      </c>
      <c r="D80" s="72">
        <v>158.30000000000001</v>
      </c>
      <c r="E80" s="34">
        <v>136.6</v>
      </c>
      <c r="F80" s="34">
        <v>127.5</v>
      </c>
      <c r="G80" s="34">
        <v>128.1</v>
      </c>
      <c r="H80" s="34">
        <v>128.69999999999999</v>
      </c>
    </row>
    <row r="81" spans="1:8" x14ac:dyDescent="0.25">
      <c r="A81" s="59" t="s">
        <v>43</v>
      </c>
      <c r="B81" s="63" t="s">
        <v>82</v>
      </c>
      <c r="C81" s="77" t="s">
        <v>183</v>
      </c>
      <c r="D81" s="72">
        <v>173.1</v>
      </c>
      <c r="E81" s="34">
        <v>395.4</v>
      </c>
      <c r="F81" s="34">
        <v>136.5</v>
      </c>
      <c r="G81" s="34">
        <v>100.5</v>
      </c>
      <c r="H81" s="34">
        <v>100.5</v>
      </c>
    </row>
    <row r="82" spans="1:8" ht="31.5" x14ac:dyDescent="0.25">
      <c r="A82" s="53">
        <v>2</v>
      </c>
      <c r="B82" s="63" t="s">
        <v>202</v>
      </c>
      <c r="C82" s="77" t="s">
        <v>183</v>
      </c>
      <c r="D82" s="72">
        <v>753.3</v>
      </c>
      <c r="E82" s="34">
        <v>1029.0999999999999</v>
      </c>
      <c r="F82" s="34">
        <v>781.3</v>
      </c>
      <c r="G82" s="34">
        <v>779.5</v>
      </c>
      <c r="H82" s="34">
        <v>815.2</v>
      </c>
    </row>
    <row r="83" spans="1:8" x14ac:dyDescent="0.25">
      <c r="A83" s="53" t="s">
        <v>49</v>
      </c>
      <c r="B83" s="3" t="s">
        <v>192</v>
      </c>
      <c r="C83" s="77" t="s">
        <v>183</v>
      </c>
      <c r="D83" s="72">
        <v>695.2</v>
      </c>
      <c r="E83" s="34">
        <v>977.6</v>
      </c>
      <c r="F83" s="34">
        <v>633.20000000000005</v>
      </c>
      <c r="G83" s="34">
        <v>608.20000000000005</v>
      </c>
      <c r="H83" s="34">
        <v>608.20000000000005</v>
      </c>
    </row>
    <row r="84" spans="1:8" ht="31.5" x14ac:dyDescent="0.25">
      <c r="A84" s="53">
        <v>3</v>
      </c>
      <c r="B84" s="63" t="s">
        <v>203</v>
      </c>
      <c r="C84" s="77" t="s">
        <v>183</v>
      </c>
      <c r="D84" s="72">
        <f>D77-D82</f>
        <v>44.400000000000091</v>
      </c>
      <c r="E84" s="34">
        <f>E77-E82</f>
        <v>-8.4999999999998863</v>
      </c>
      <c r="F84" s="34">
        <f>F77-F82</f>
        <v>0</v>
      </c>
      <c r="G84" s="34">
        <f>G77-G82</f>
        <v>0</v>
      </c>
      <c r="H84" s="34">
        <f>H77-H82</f>
        <v>0</v>
      </c>
    </row>
    <row r="85" spans="1:8" x14ac:dyDescent="0.25">
      <c r="A85" s="55" t="s">
        <v>185</v>
      </c>
      <c r="B85" s="66" t="s">
        <v>36</v>
      </c>
      <c r="C85" s="80"/>
      <c r="D85" s="74"/>
      <c r="E85" s="14"/>
      <c r="F85" s="14"/>
      <c r="G85" s="14"/>
      <c r="H85" s="14"/>
    </row>
    <row r="86" spans="1:8" ht="31.5" x14ac:dyDescent="0.25">
      <c r="A86" s="53">
        <v>1</v>
      </c>
      <c r="B86" s="63" t="s">
        <v>37</v>
      </c>
      <c r="C86" s="77" t="s">
        <v>9</v>
      </c>
      <c r="D86" s="71">
        <v>40000</v>
      </c>
      <c r="E86" s="41">
        <v>41000</v>
      </c>
      <c r="F86" s="41">
        <v>42000</v>
      </c>
      <c r="G86" s="41">
        <v>42000</v>
      </c>
      <c r="H86" s="41">
        <v>42000</v>
      </c>
    </row>
    <row r="87" spans="1:8" ht="47.25" x14ac:dyDescent="0.25">
      <c r="A87" s="53" t="s">
        <v>56</v>
      </c>
      <c r="B87" s="63" t="s">
        <v>39</v>
      </c>
      <c r="C87" s="77" t="s">
        <v>9</v>
      </c>
      <c r="D87" s="71">
        <v>1225</v>
      </c>
      <c r="E87" s="41">
        <v>200</v>
      </c>
      <c r="F87" s="41">
        <v>190</v>
      </c>
      <c r="G87" s="41">
        <v>180</v>
      </c>
      <c r="H87" s="41">
        <v>170</v>
      </c>
    </row>
    <row r="88" spans="1:8" ht="31.5" x14ac:dyDescent="0.25">
      <c r="A88" s="53" t="s">
        <v>57</v>
      </c>
      <c r="B88" s="63" t="s">
        <v>38</v>
      </c>
      <c r="C88" s="77" t="s">
        <v>7</v>
      </c>
      <c r="D88" s="75">
        <v>2.73</v>
      </c>
      <c r="E88" s="42">
        <v>0.45</v>
      </c>
      <c r="F88" s="42">
        <v>0.42</v>
      </c>
      <c r="G88" s="42">
        <v>0.4</v>
      </c>
      <c r="H88" s="42">
        <v>0.38</v>
      </c>
    </row>
    <row r="89" spans="1:8" ht="47.25" x14ac:dyDescent="0.25">
      <c r="A89" s="53" t="s">
        <v>58</v>
      </c>
      <c r="B89" s="63" t="s">
        <v>40</v>
      </c>
      <c r="C89" s="77" t="s">
        <v>41</v>
      </c>
      <c r="D89" s="71">
        <v>600</v>
      </c>
      <c r="E89" s="41">
        <v>800</v>
      </c>
      <c r="F89" s="41">
        <v>900</v>
      </c>
      <c r="G89" s="41">
        <v>1000</v>
      </c>
      <c r="H89" s="41">
        <v>1100</v>
      </c>
    </row>
    <row r="90" spans="1:8" ht="47.25" x14ac:dyDescent="0.25">
      <c r="A90" s="52" t="s">
        <v>59</v>
      </c>
      <c r="B90" s="63" t="s">
        <v>207</v>
      </c>
      <c r="C90" s="77" t="s">
        <v>9</v>
      </c>
      <c r="D90" s="71">
        <v>22296</v>
      </c>
      <c r="E90" s="41">
        <v>22400</v>
      </c>
      <c r="F90" s="41">
        <v>22500</v>
      </c>
      <c r="G90" s="41">
        <v>22600</v>
      </c>
      <c r="H90" s="41">
        <v>22700</v>
      </c>
    </row>
    <row r="91" spans="1:8" ht="24" customHeight="1" x14ac:dyDescent="0.25">
      <c r="A91" s="91" t="s">
        <v>61</v>
      </c>
      <c r="B91" s="88" t="s">
        <v>206</v>
      </c>
      <c r="C91" s="77" t="s">
        <v>115</v>
      </c>
      <c r="D91" s="72">
        <v>52970.8</v>
      </c>
      <c r="E91" s="41">
        <v>56670</v>
      </c>
      <c r="F91" s="41">
        <v>60410</v>
      </c>
      <c r="G91" s="41">
        <v>63700</v>
      </c>
      <c r="H91" s="41">
        <v>66500</v>
      </c>
    </row>
    <row r="92" spans="1:8" ht="38.25" customHeight="1" x14ac:dyDescent="0.25">
      <c r="A92" s="91"/>
      <c r="B92" s="88"/>
      <c r="C92" s="77" t="s">
        <v>19</v>
      </c>
      <c r="D92" s="72">
        <v>104.8</v>
      </c>
      <c r="E92" s="34">
        <v>107</v>
      </c>
      <c r="F92" s="34">
        <v>106.6</v>
      </c>
      <c r="G92" s="34">
        <v>105.5</v>
      </c>
      <c r="H92" s="34">
        <v>104.4</v>
      </c>
    </row>
    <row r="93" spans="1:8" ht="32.25" thickBot="1" x14ac:dyDescent="0.3">
      <c r="A93" s="61" t="s">
        <v>62</v>
      </c>
      <c r="B93" s="65" t="s">
        <v>137</v>
      </c>
      <c r="C93" s="81" t="s">
        <v>183</v>
      </c>
      <c r="D93" s="72">
        <v>14172.4</v>
      </c>
      <c r="E93" s="34">
        <f>E91*E90*12/1000000</f>
        <v>15232.896000000001</v>
      </c>
      <c r="F93" s="34">
        <f>F91*F90*12/1000000</f>
        <v>16310.7</v>
      </c>
      <c r="G93" s="34">
        <f>G91*G90*12/1000000</f>
        <v>17275.439999999999</v>
      </c>
      <c r="H93" s="34">
        <f>H91*H90*12/1000000</f>
        <v>18114.599999999999</v>
      </c>
    </row>
  </sheetData>
  <mergeCells count="19">
    <mergeCell ref="A26:A27"/>
    <mergeCell ref="A1:H1"/>
    <mergeCell ref="A2:H2"/>
    <mergeCell ref="A4:A5"/>
    <mergeCell ref="B4:B5"/>
    <mergeCell ref="F4:H4"/>
    <mergeCell ref="C4:C5"/>
    <mergeCell ref="A22:A23"/>
    <mergeCell ref="A24:A25"/>
    <mergeCell ref="B91:B92"/>
    <mergeCell ref="B49:B50"/>
    <mergeCell ref="A28:A29"/>
    <mergeCell ref="A31:A32"/>
    <mergeCell ref="A91:A92"/>
    <mergeCell ref="A33:A34"/>
    <mergeCell ref="A56:A57"/>
    <mergeCell ref="A51:A52"/>
    <mergeCell ref="B51:B52"/>
    <mergeCell ref="A49:A50"/>
  </mergeCell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  <headerFooter>
    <oddHeader>&amp;C&amp;8Прогноз МО "Город Выборг" 2022-2024</oddHeader>
    <oddFooter>Страница  &amp;P из &amp;N</oddFooter>
  </headerFooter>
  <rowBreaks count="1" manualBreakCount="1">
    <brk id="5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Входные данные</vt:lpstr>
      <vt:lpstr>форма 2П_сопоставимые</vt:lpstr>
      <vt:lpstr>'форма 2П_сопоставимые'!Заголовки_для_печати</vt:lpstr>
      <vt:lpstr>'форма 2П_сопоставимые'!Область_печати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</dc:title>
  <dc:subject>прогноз МО</dc:subject>
  <dc:creator/>
  <cp:lastModifiedBy/>
  <dcterms:created xsi:type="dcterms:W3CDTF">2006-09-28T05:33:49Z</dcterms:created>
  <dcterms:modified xsi:type="dcterms:W3CDTF">2021-10-04T09:39:37Z</dcterms:modified>
  <cp:contentStatus>проект</cp:contentStatus>
</cp:coreProperties>
</file>